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БЮДЖЕТ\2025-2027\Первоначальный бюджет\2. Поясн зап\Приложения к пояснительной\Приложения к пояснительной с ТУ\"/>
    </mc:Choice>
  </mc:AlternateContent>
  <bookViews>
    <workbookView xWindow="0" yWindow="0" windowWidth="28800" windowHeight="11985"/>
  </bookViews>
  <sheets>
    <sheet name=" 2025" sheetId="8" r:id="rId1"/>
    <sheet name="Сведения" sheetId="3" state="hidden" r:id="rId2"/>
    <sheet name="Отчет" sheetId="4" state="hidden" r:id="rId3"/>
    <sheet name="МунОбразования" sheetId="6" state="hidden" r:id="rId4"/>
  </sheets>
  <definedNames>
    <definedName name="_xlnm._FilterDatabase" localSheetId="0" hidden="1">' 2025'!$A$7:$E$164</definedName>
    <definedName name="_xlnm._FilterDatabase" localSheetId="3" hidden="1">МунОбразования!$A$2:$A$206</definedName>
    <definedName name="_xlnm.Print_Titles" localSheetId="0">' 2025'!$7:$9</definedName>
    <definedName name="_xlnm.Print_Titles" localSheetId="2">Отчет!$5:$6</definedName>
    <definedName name="_xlnm.Print_Titles" localSheetId="1">Сведения!$7:$9</definedName>
    <definedName name="_xlnm.Print_Area" localSheetId="0">' 2025'!$A$1:$I$172</definedName>
  </definedNames>
  <calcPr calcId="162913"/>
</workbook>
</file>

<file path=xl/calcChain.xml><?xml version="1.0" encoding="utf-8"?>
<calcChain xmlns="http://schemas.openxmlformats.org/spreadsheetml/2006/main">
  <c r="I164" i="8" l="1"/>
  <c r="C155" i="8"/>
  <c r="C152" i="8"/>
  <c r="C144" i="8"/>
  <c r="C139" i="8"/>
  <c r="E139" i="8" s="1"/>
  <c r="C135" i="8"/>
  <c r="C131" i="8"/>
  <c r="C119" i="8"/>
  <c r="C116" i="8"/>
  <c r="C113" i="8"/>
  <c r="C107" i="8"/>
  <c r="E107" i="8" s="1"/>
  <c r="C96" i="8"/>
  <c r="E96" i="8" s="1"/>
  <c r="C92" i="8"/>
  <c r="C87" i="8"/>
  <c r="C84" i="8"/>
  <c r="C76" i="8"/>
  <c r="C68" i="8"/>
  <c r="C61" i="8"/>
  <c r="C53" i="8"/>
  <c r="C47" i="8"/>
  <c r="C18" i="8"/>
  <c r="C14" i="8"/>
  <c r="E155" i="8" l="1"/>
  <c r="E144" i="8"/>
  <c r="E135" i="8"/>
  <c r="E131" i="8"/>
  <c r="E119" i="8"/>
  <c r="E116" i="8"/>
  <c r="E113" i="8"/>
  <c r="E92" i="8"/>
  <c r="E84" i="8"/>
  <c r="E76" i="8"/>
  <c r="E68" i="8"/>
  <c r="E61" i="8"/>
  <c r="E53" i="8"/>
  <c r="E47" i="8"/>
  <c r="E18" i="8"/>
  <c r="G12" i="8" l="1"/>
  <c r="G13" i="8"/>
  <c r="G15" i="8"/>
  <c r="F15" i="8" s="1"/>
  <c r="G16" i="8"/>
  <c r="F16" i="8" s="1"/>
  <c r="G17" i="8"/>
  <c r="G19" i="8"/>
  <c r="G20" i="8"/>
  <c r="G21" i="8"/>
  <c r="G22" i="8"/>
  <c r="G23" i="8"/>
  <c r="G24" i="8"/>
  <c r="G25" i="8"/>
  <c r="G26" i="8"/>
  <c r="G27" i="8"/>
  <c r="G28" i="8"/>
  <c r="F28" i="8" s="1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F46" i="8" s="1"/>
  <c r="G48" i="8"/>
  <c r="G49" i="8"/>
  <c r="G50" i="8"/>
  <c r="G51" i="8"/>
  <c r="G52" i="8"/>
  <c r="G54" i="8"/>
  <c r="G55" i="8"/>
  <c r="G56" i="8"/>
  <c r="G57" i="8"/>
  <c r="G58" i="8"/>
  <c r="G59" i="8"/>
  <c r="G60" i="8"/>
  <c r="G62" i="8"/>
  <c r="G63" i="8"/>
  <c r="G64" i="8"/>
  <c r="G65" i="8"/>
  <c r="G66" i="8"/>
  <c r="G67" i="8"/>
  <c r="G69" i="8"/>
  <c r="G70" i="8"/>
  <c r="G71" i="8"/>
  <c r="G72" i="8"/>
  <c r="G73" i="8"/>
  <c r="G74" i="8"/>
  <c r="G75" i="8"/>
  <c r="G77" i="8"/>
  <c r="G78" i="8"/>
  <c r="G79" i="8"/>
  <c r="G80" i="8"/>
  <c r="G81" i="8"/>
  <c r="G82" i="8"/>
  <c r="G83" i="8"/>
  <c r="G85" i="8"/>
  <c r="G86" i="8"/>
  <c r="G88" i="8"/>
  <c r="G89" i="8"/>
  <c r="G90" i="8"/>
  <c r="G91" i="8"/>
  <c r="G93" i="8"/>
  <c r="G94" i="8"/>
  <c r="G95" i="8"/>
  <c r="G97" i="8"/>
  <c r="G98" i="8"/>
  <c r="G99" i="8"/>
  <c r="G100" i="8"/>
  <c r="G101" i="8"/>
  <c r="G102" i="8"/>
  <c r="G103" i="8"/>
  <c r="G104" i="8"/>
  <c r="G105" i="8"/>
  <c r="G106" i="8"/>
  <c r="G108" i="8"/>
  <c r="G109" i="8"/>
  <c r="G110" i="8"/>
  <c r="G111" i="8"/>
  <c r="G112" i="8"/>
  <c r="G114" i="8"/>
  <c r="G115" i="8"/>
  <c r="G117" i="8"/>
  <c r="G118" i="8"/>
  <c r="G120" i="8"/>
  <c r="G121" i="8"/>
  <c r="G122" i="8"/>
  <c r="G123" i="8"/>
  <c r="G124" i="8"/>
  <c r="G125" i="8"/>
  <c r="G126" i="8"/>
  <c r="G127" i="8"/>
  <c r="F127" i="8" s="1"/>
  <c r="G128" i="8"/>
  <c r="G129" i="8"/>
  <c r="G130" i="8"/>
  <c r="G132" i="8"/>
  <c r="G133" i="8"/>
  <c r="G134" i="8"/>
  <c r="G136" i="8"/>
  <c r="G137" i="8"/>
  <c r="G138" i="8"/>
  <c r="G140" i="8"/>
  <c r="G141" i="8"/>
  <c r="G142" i="8"/>
  <c r="G143" i="8"/>
  <c r="G145" i="8"/>
  <c r="G146" i="8"/>
  <c r="G147" i="8"/>
  <c r="G148" i="8"/>
  <c r="G149" i="8"/>
  <c r="G150" i="8"/>
  <c r="G151" i="8"/>
  <c r="G153" i="8"/>
  <c r="G154" i="8"/>
  <c r="G156" i="8"/>
  <c r="G157" i="8"/>
  <c r="G158" i="8"/>
  <c r="G159" i="8"/>
  <c r="G160" i="8"/>
  <c r="G161" i="8"/>
  <c r="G162" i="8"/>
  <c r="G163" i="8"/>
  <c r="G11" i="8"/>
  <c r="H15" i="8"/>
  <c r="H16" i="8"/>
  <c r="H17" i="8"/>
  <c r="H24" i="8"/>
  <c r="H25" i="8"/>
  <c r="H28" i="8"/>
  <c r="H36" i="8"/>
  <c r="H46" i="8"/>
  <c r="H49" i="8"/>
  <c r="H83" i="8"/>
  <c r="H88" i="8"/>
  <c r="H127" i="8"/>
  <c r="H129" i="8"/>
  <c r="H150" i="8"/>
  <c r="H153" i="8"/>
  <c r="H154" i="8"/>
  <c r="F49" i="8" l="1"/>
  <c r="F36" i="8"/>
  <c r="F129" i="8"/>
  <c r="F153" i="8"/>
  <c r="G107" i="8"/>
  <c r="F150" i="8"/>
  <c r="F25" i="8"/>
  <c r="F154" i="8"/>
  <c r="F88" i="8"/>
  <c r="G155" i="8"/>
  <c r="H152" i="8"/>
  <c r="F24" i="8"/>
  <c r="G139" i="8"/>
  <c r="G144" i="8"/>
  <c r="F83" i="8"/>
  <c r="F17" i="8"/>
  <c r="G152" i="8"/>
  <c r="G135" i="8"/>
  <c r="G92" i="8"/>
  <c r="G119" i="8"/>
  <c r="G131" i="8"/>
  <c r="G113" i="8"/>
  <c r="G84" i="8"/>
  <c r="G96" i="8"/>
  <c r="G116" i="8"/>
  <c r="G87" i="8"/>
  <c r="G76" i="8"/>
  <c r="G68" i="8"/>
  <c r="G61" i="8"/>
  <c r="G53" i="8"/>
  <c r="G47" i="8"/>
  <c r="G18" i="8"/>
  <c r="G14" i="8"/>
  <c r="H14" i="8"/>
  <c r="F152" i="8" l="1"/>
  <c r="G164" i="8"/>
  <c r="F14" i="8"/>
  <c r="C154" i="8"/>
  <c r="C153" i="8"/>
  <c r="C150" i="8"/>
  <c r="C129" i="8"/>
  <c r="C127" i="8"/>
  <c r="C88" i="8"/>
  <c r="C83" i="8"/>
  <c r="C49" i="8"/>
  <c r="C46" i="8"/>
  <c r="C36" i="8"/>
  <c r="C28" i="8"/>
  <c r="C25" i="8"/>
  <c r="C24" i="8"/>
  <c r="C17" i="8"/>
  <c r="C16" i="8"/>
  <c r="C15" i="8"/>
  <c r="C162" i="8" l="1"/>
  <c r="C151" i="8"/>
  <c r="C146" i="8"/>
  <c r="C149" i="8"/>
  <c r="C148" i="8"/>
  <c r="C147" i="8"/>
  <c r="C141" i="8"/>
  <c r="E151" i="8" l="1"/>
  <c r="H151" i="8" s="1"/>
  <c r="F151" i="8" s="1"/>
  <c r="E149" i="8"/>
  <c r="H149" i="8" s="1"/>
  <c r="F149" i="8" s="1"/>
  <c r="E141" i="8"/>
  <c r="H141" i="8" s="1"/>
  <c r="F141" i="8" s="1"/>
  <c r="E148" i="8"/>
  <c r="H148" i="8" s="1"/>
  <c r="F148" i="8" s="1"/>
  <c r="E162" i="8"/>
  <c r="H162" i="8" s="1"/>
  <c r="F162" i="8" s="1"/>
  <c r="E147" i="8"/>
  <c r="H147" i="8" s="1"/>
  <c r="F147" i="8" s="1"/>
  <c r="E146" i="8"/>
  <c r="H146" i="8" s="1"/>
  <c r="F146" i="8" s="1"/>
  <c r="C90" i="8"/>
  <c r="C91" i="8"/>
  <c r="E91" i="8" l="1"/>
  <c r="H91" i="8" s="1"/>
  <c r="F91" i="8" s="1"/>
  <c r="E90" i="8"/>
  <c r="H90" i="8" s="1"/>
  <c r="F90" i="8" s="1"/>
  <c r="C26" i="8"/>
  <c r="C29" i="8"/>
  <c r="C138" i="8"/>
  <c r="C81" i="8"/>
  <c r="C13" i="8"/>
  <c r="C27" i="8"/>
  <c r="E13" i="8" l="1"/>
  <c r="H13" i="8" s="1"/>
  <c r="F13" i="8" s="1"/>
  <c r="E81" i="8"/>
  <c r="H81" i="8" s="1"/>
  <c r="F81" i="8" s="1"/>
  <c r="E29" i="8"/>
  <c r="H29" i="8" s="1"/>
  <c r="F29" i="8" s="1"/>
  <c r="E27" i="8"/>
  <c r="H27" i="8" s="1"/>
  <c r="F27" i="8" s="1"/>
  <c r="E138" i="8"/>
  <c r="H138" i="8" s="1"/>
  <c r="F138" i="8" s="1"/>
  <c r="E26" i="8"/>
  <c r="H26" i="8" s="1"/>
  <c r="F26" i="8" s="1"/>
  <c r="C128" i="8"/>
  <c r="C99" i="8"/>
  <c r="C126" i="8"/>
  <c r="C109" i="8"/>
  <c r="E109" i="8" l="1"/>
  <c r="H109" i="8" s="1"/>
  <c r="F109" i="8" s="1"/>
  <c r="E128" i="8"/>
  <c r="H128" i="8" s="1"/>
  <c r="F128" i="8" s="1"/>
  <c r="E126" i="8"/>
  <c r="H126" i="8" s="1"/>
  <c r="F126" i="8" s="1"/>
  <c r="E99" i="8"/>
  <c r="H99" i="8" s="1"/>
  <c r="F99" i="8" s="1"/>
  <c r="C12" i="8"/>
  <c r="C19" i="8"/>
  <c r="C20" i="8"/>
  <c r="C21" i="8"/>
  <c r="C22" i="8"/>
  <c r="C23" i="8"/>
  <c r="C30" i="8"/>
  <c r="C31" i="8"/>
  <c r="C32" i="8"/>
  <c r="C33" i="8"/>
  <c r="C34" i="8"/>
  <c r="C35" i="8"/>
  <c r="C37" i="8"/>
  <c r="C38" i="8"/>
  <c r="C39" i="8"/>
  <c r="C40" i="8"/>
  <c r="C41" i="8"/>
  <c r="C42" i="8"/>
  <c r="C43" i="8"/>
  <c r="C44" i="8"/>
  <c r="C45" i="8"/>
  <c r="C48" i="8"/>
  <c r="C50" i="8"/>
  <c r="C51" i="8"/>
  <c r="C52" i="8"/>
  <c r="C54" i="8"/>
  <c r="C55" i="8"/>
  <c r="C56" i="8"/>
  <c r="C57" i="8"/>
  <c r="C58" i="8"/>
  <c r="C59" i="8"/>
  <c r="C60" i="8"/>
  <c r="C62" i="8"/>
  <c r="C63" i="8"/>
  <c r="C64" i="8"/>
  <c r="C65" i="8"/>
  <c r="C66" i="8"/>
  <c r="C67" i="8"/>
  <c r="C69" i="8"/>
  <c r="C70" i="8"/>
  <c r="C71" i="8"/>
  <c r="C72" i="8"/>
  <c r="C73" i="8"/>
  <c r="C74" i="8"/>
  <c r="C75" i="8"/>
  <c r="C77" i="8"/>
  <c r="C78" i="8"/>
  <c r="C79" i="8"/>
  <c r="C80" i="8"/>
  <c r="C82" i="8"/>
  <c r="C85" i="8"/>
  <c r="C86" i="8"/>
  <c r="C89" i="8"/>
  <c r="C93" i="8"/>
  <c r="C94" i="8"/>
  <c r="C95" i="8"/>
  <c r="C97" i="8"/>
  <c r="C98" i="8"/>
  <c r="C100" i="8"/>
  <c r="C101" i="8"/>
  <c r="C102" i="8"/>
  <c r="C103" i="8"/>
  <c r="C104" i="8"/>
  <c r="C105" i="8"/>
  <c r="C106" i="8"/>
  <c r="C108" i="8"/>
  <c r="C110" i="8"/>
  <c r="C111" i="8"/>
  <c r="C112" i="8"/>
  <c r="C114" i="8"/>
  <c r="C115" i="8"/>
  <c r="C117" i="8"/>
  <c r="C118" i="8"/>
  <c r="C120" i="8"/>
  <c r="C121" i="8"/>
  <c r="C122" i="8"/>
  <c r="C123" i="8"/>
  <c r="C124" i="8"/>
  <c r="C125" i="8"/>
  <c r="C130" i="8"/>
  <c r="C132" i="8"/>
  <c r="C133" i="8"/>
  <c r="C134" i="8"/>
  <c r="C136" i="8"/>
  <c r="C137" i="8"/>
  <c r="C140" i="8"/>
  <c r="C142" i="8"/>
  <c r="C143" i="8"/>
  <c r="C145" i="8"/>
  <c r="C156" i="8"/>
  <c r="C157" i="8"/>
  <c r="C158" i="8"/>
  <c r="C159" i="8"/>
  <c r="C160" i="8"/>
  <c r="C161" i="8"/>
  <c r="C163" i="8"/>
  <c r="C11" i="8"/>
  <c r="E11" i="8" l="1"/>
  <c r="H11" i="8" s="1"/>
  <c r="F11" i="8" s="1"/>
  <c r="C177" i="8"/>
  <c r="E19" i="8"/>
  <c r="H19" i="8" s="1"/>
  <c r="F19" i="8" s="1"/>
  <c r="E20" i="8"/>
  <c r="H20" i="8" s="1"/>
  <c r="F20" i="8" s="1"/>
  <c r="E32" i="8"/>
  <c r="H32" i="8" s="1"/>
  <c r="F32" i="8" s="1"/>
  <c r="E34" i="8"/>
  <c r="H34" i="8" s="1"/>
  <c r="F34" i="8" s="1"/>
  <c r="E39" i="8"/>
  <c r="H39" i="8" s="1"/>
  <c r="F39" i="8" s="1"/>
  <c r="E40" i="8"/>
  <c r="H40" i="8" s="1"/>
  <c r="F40" i="8" s="1"/>
  <c r="E41" i="8"/>
  <c r="H41" i="8" s="1"/>
  <c r="F41" i="8" s="1"/>
  <c r="E54" i="8"/>
  <c r="H54" i="8" s="1"/>
  <c r="F54" i="8" s="1"/>
  <c r="E55" i="8"/>
  <c r="H55" i="8" s="1"/>
  <c r="F55" i="8" s="1"/>
  <c r="E56" i="8"/>
  <c r="H56" i="8" s="1"/>
  <c r="F56" i="8" s="1"/>
  <c r="E62" i="8"/>
  <c r="H62" i="8" s="1"/>
  <c r="F62" i="8" s="1"/>
  <c r="E70" i="8"/>
  <c r="H70" i="8" s="1"/>
  <c r="F70" i="8" s="1"/>
  <c r="E71" i="8"/>
  <c r="H71" i="8" s="1"/>
  <c r="F71" i="8" s="1"/>
  <c r="E77" i="8"/>
  <c r="H77" i="8" s="1"/>
  <c r="F77" i="8" s="1"/>
  <c r="E82" i="8"/>
  <c r="H82" i="8" s="1"/>
  <c r="F82" i="8" s="1"/>
  <c r="E89" i="8"/>
  <c r="H89" i="8" s="1"/>
  <c r="E93" i="8"/>
  <c r="H93" i="8" s="1"/>
  <c r="F93" i="8" s="1"/>
  <c r="E100" i="8"/>
  <c r="H100" i="8" s="1"/>
  <c r="F100" i="8" s="1"/>
  <c r="E105" i="8"/>
  <c r="H105" i="8" s="1"/>
  <c r="F105" i="8" s="1"/>
  <c r="E108" i="8"/>
  <c r="H108" i="8" s="1"/>
  <c r="E114" i="8"/>
  <c r="H114" i="8" s="1"/>
  <c r="F114" i="8" s="1"/>
  <c r="E115" i="8"/>
  <c r="H115" i="8" s="1"/>
  <c r="F115" i="8" s="1"/>
  <c r="E117" i="8"/>
  <c r="H117" i="8" s="1"/>
  <c r="F117" i="8" s="1"/>
  <c r="E123" i="8"/>
  <c r="H123" i="8" s="1"/>
  <c r="F123" i="8" s="1"/>
  <c r="E130" i="8"/>
  <c r="H130" i="8" s="1"/>
  <c r="F130" i="8" s="1"/>
  <c r="E132" i="8"/>
  <c r="H132" i="8" s="1"/>
  <c r="F132" i="8" s="1"/>
  <c r="E137" i="8"/>
  <c r="H137" i="8" s="1"/>
  <c r="F137" i="8" s="1"/>
  <c r="E140" i="8"/>
  <c r="H140" i="8" s="1"/>
  <c r="E142" i="8"/>
  <c r="H142" i="8" s="1"/>
  <c r="F142" i="8" s="1"/>
  <c r="E145" i="8"/>
  <c r="H145" i="8" s="1"/>
  <c r="E157" i="8"/>
  <c r="H157" i="8" s="1"/>
  <c r="F157" i="8" s="1"/>
  <c r="E159" i="8"/>
  <c r="H159" i="8" s="1"/>
  <c r="F159" i="8" s="1"/>
  <c r="E38" i="8"/>
  <c r="H38" i="8" s="1"/>
  <c r="F38" i="8" s="1"/>
  <c r="E45" i="8"/>
  <c r="H45" i="8" s="1"/>
  <c r="F45" i="8" s="1"/>
  <c r="E52" i="8"/>
  <c r="H52" i="8" s="1"/>
  <c r="F52" i="8" s="1"/>
  <c r="E59" i="8"/>
  <c r="H59" i="8" s="1"/>
  <c r="F59" i="8" s="1"/>
  <c r="E63" i="8"/>
  <c r="H63" i="8" s="1"/>
  <c r="F63" i="8" s="1"/>
  <c r="E66" i="8"/>
  <c r="H66" i="8" s="1"/>
  <c r="F66" i="8" s="1"/>
  <c r="E69" i="8"/>
  <c r="H69" i="8" s="1"/>
  <c r="F69" i="8" s="1"/>
  <c r="E74" i="8"/>
  <c r="H74" i="8" s="1"/>
  <c r="F74" i="8" s="1"/>
  <c r="E78" i="8"/>
  <c r="H78" i="8" s="1"/>
  <c r="F78" i="8" s="1"/>
  <c r="E86" i="8"/>
  <c r="H86" i="8" s="1"/>
  <c r="F86" i="8" s="1"/>
  <c r="E97" i="8"/>
  <c r="H97" i="8" s="1"/>
  <c r="F97" i="8" s="1"/>
  <c r="E101" i="8"/>
  <c r="H101" i="8" s="1"/>
  <c r="F101" i="8" s="1"/>
  <c r="E104" i="8"/>
  <c r="H104" i="8" s="1"/>
  <c r="F104" i="8" s="1"/>
  <c r="E112" i="8"/>
  <c r="H112" i="8" s="1"/>
  <c r="F112" i="8" s="1"/>
  <c r="E121" i="8"/>
  <c r="H121" i="8" s="1"/>
  <c r="F121" i="8" s="1"/>
  <c r="E124" i="8"/>
  <c r="H124" i="8" s="1"/>
  <c r="F124" i="8" s="1"/>
  <c r="E136" i="8"/>
  <c r="H136" i="8" s="1"/>
  <c r="F136" i="8" s="1"/>
  <c r="E156" i="8"/>
  <c r="H156" i="8" s="1"/>
  <c r="F156" i="8" s="1"/>
  <c r="E163" i="8"/>
  <c r="H163" i="8" s="1"/>
  <c r="F163" i="8" s="1"/>
  <c r="E161" i="8"/>
  <c r="H161" i="8" s="1"/>
  <c r="E160" i="8"/>
  <c r="H160" i="8" s="1"/>
  <c r="F160" i="8" s="1"/>
  <c r="E158" i="8"/>
  <c r="H158" i="8" s="1"/>
  <c r="F158" i="8" s="1"/>
  <c r="E143" i="8"/>
  <c r="H143" i="8" s="1"/>
  <c r="F143" i="8" s="1"/>
  <c r="E134" i="8"/>
  <c r="H134" i="8" s="1"/>
  <c r="F134" i="8" s="1"/>
  <c r="E133" i="8"/>
  <c r="H133" i="8" s="1"/>
  <c r="F133" i="8" s="1"/>
  <c r="E125" i="8"/>
  <c r="H125" i="8" s="1"/>
  <c r="F125" i="8" s="1"/>
  <c r="E122" i="8"/>
  <c r="H122" i="8" s="1"/>
  <c r="F122" i="8" s="1"/>
  <c r="E120" i="8"/>
  <c r="H120" i="8" s="1"/>
  <c r="F120" i="8" s="1"/>
  <c r="E118" i="8"/>
  <c r="H118" i="8" s="1"/>
  <c r="F118" i="8" s="1"/>
  <c r="E111" i="8"/>
  <c r="H111" i="8" s="1"/>
  <c r="F111" i="8" s="1"/>
  <c r="E110" i="8"/>
  <c r="H110" i="8" s="1"/>
  <c r="F110" i="8" s="1"/>
  <c r="E106" i="8"/>
  <c r="H106" i="8" s="1"/>
  <c r="F106" i="8" s="1"/>
  <c r="E103" i="8"/>
  <c r="H103" i="8" s="1"/>
  <c r="F103" i="8" s="1"/>
  <c r="E102" i="8"/>
  <c r="H102" i="8" s="1"/>
  <c r="F102" i="8" s="1"/>
  <c r="E98" i="8"/>
  <c r="H98" i="8" s="1"/>
  <c r="F98" i="8" s="1"/>
  <c r="E95" i="8"/>
  <c r="H95" i="8" s="1"/>
  <c r="F95" i="8" s="1"/>
  <c r="E94" i="8"/>
  <c r="H94" i="8" s="1"/>
  <c r="F94" i="8" s="1"/>
  <c r="E85" i="8"/>
  <c r="H85" i="8" s="1"/>
  <c r="F85" i="8" s="1"/>
  <c r="E80" i="8"/>
  <c r="H80" i="8" s="1"/>
  <c r="F80" i="8" s="1"/>
  <c r="E79" i="8"/>
  <c r="H79" i="8" s="1"/>
  <c r="F79" i="8" s="1"/>
  <c r="E75" i="8"/>
  <c r="H75" i="8" s="1"/>
  <c r="F75" i="8" s="1"/>
  <c r="E73" i="8"/>
  <c r="H73" i="8" s="1"/>
  <c r="F73" i="8" s="1"/>
  <c r="E72" i="8"/>
  <c r="H72" i="8" s="1"/>
  <c r="F72" i="8" s="1"/>
  <c r="E67" i="8"/>
  <c r="H67" i="8" s="1"/>
  <c r="F67" i="8" s="1"/>
  <c r="E65" i="8"/>
  <c r="H65" i="8" s="1"/>
  <c r="F65" i="8" s="1"/>
  <c r="E64" i="8"/>
  <c r="H64" i="8" s="1"/>
  <c r="F64" i="8" s="1"/>
  <c r="E60" i="8"/>
  <c r="H60" i="8" s="1"/>
  <c r="F60" i="8" s="1"/>
  <c r="E58" i="8"/>
  <c r="H58" i="8" s="1"/>
  <c r="F58" i="8" s="1"/>
  <c r="E57" i="8"/>
  <c r="H57" i="8" s="1"/>
  <c r="F57" i="8" s="1"/>
  <c r="E51" i="8"/>
  <c r="H51" i="8" s="1"/>
  <c r="F51" i="8" s="1"/>
  <c r="E50" i="8"/>
  <c r="H50" i="8" s="1"/>
  <c r="F50" i="8" s="1"/>
  <c r="E48" i="8"/>
  <c r="H48" i="8" s="1"/>
  <c r="E44" i="8"/>
  <c r="H44" i="8" s="1"/>
  <c r="F44" i="8" s="1"/>
  <c r="E43" i="8"/>
  <c r="H43" i="8" s="1"/>
  <c r="F43" i="8" s="1"/>
  <c r="E42" i="8"/>
  <c r="H42" i="8" s="1"/>
  <c r="F42" i="8" s="1"/>
  <c r="E37" i="8"/>
  <c r="H37" i="8" s="1"/>
  <c r="F37" i="8" s="1"/>
  <c r="E35" i="8"/>
  <c r="H35" i="8" s="1"/>
  <c r="F35" i="8" s="1"/>
  <c r="E33" i="8"/>
  <c r="H33" i="8" s="1"/>
  <c r="F33" i="8" s="1"/>
  <c r="E31" i="8"/>
  <c r="H31" i="8" s="1"/>
  <c r="F31" i="8" s="1"/>
  <c r="E30" i="8"/>
  <c r="H30" i="8" s="1"/>
  <c r="F30" i="8" s="1"/>
  <c r="E23" i="8"/>
  <c r="H23" i="8" s="1"/>
  <c r="F23" i="8" s="1"/>
  <c r="E22" i="8"/>
  <c r="H22" i="8" s="1"/>
  <c r="F22" i="8" s="1"/>
  <c r="E21" i="8"/>
  <c r="H21" i="8" s="1"/>
  <c r="F21" i="8" s="1"/>
  <c r="E12" i="8"/>
  <c r="H12" i="8" s="1"/>
  <c r="F12" i="8" s="1"/>
  <c r="H144" i="8" l="1"/>
  <c r="F144" i="8" s="1"/>
  <c r="F145" i="8"/>
  <c r="H107" i="8"/>
  <c r="F107" i="8" s="1"/>
  <c r="F108" i="8"/>
  <c r="F161" i="8"/>
  <c r="H139" i="8"/>
  <c r="F139" i="8" s="1"/>
  <c r="F140" i="8"/>
  <c r="H87" i="8"/>
  <c r="F87" i="8" s="1"/>
  <c r="F89" i="8"/>
  <c r="H47" i="8"/>
  <c r="F47" i="8" s="1"/>
  <c r="F48" i="8"/>
  <c r="F177" i="8" s="1"/>
  <c r="H155" i="8"/>
  <c r="F155" i="8" s="1"/>
  <c r="H135" i="8"/>
  <c r="F135" i="8" s="1"/>
  <c r="H116" i="8"/>
  <c r="F116" i="8" s="1"/>
  <c r="H131" i="8"/>
  <c r="F131" i="8" s="1"/>
  <c r="H119" i="8"/>
  <c r="F119" i="8" s="1"/>
  <c r="H113" i="8"/>
  <c r="F113" i="8" s="1"/>
  <c r="H68" i="8"/>
  <c r="F68" i="8" s="1"/>
  <c r="H96" i="8"/>
  <c r="F96" i="8" s="1"/>
  <c r="H92" i="8"/>
  <c r="F92" i="8" s="1"/>
  <c r="H84" i="8"/>
  <c r="F84" i="8" s="1"/>
  <c r="H76" i="8"/>
  <c r="F76" i="8" s="1"/>
  <c r="H61" i="8"/>
  <c r="F61" i="8" s="1"/>
  <c r="H53" i="8"/>
  <c r="F53" i="8" s="1"/>
  <c r="H18" i="8"/>
  <c r="F18" i="8" s="1"/>
  <c r="D164" i="8"/>
  <c r="H164" i="8" l="1"/>
  <c r="F164" i="8" s="1"/>
  <c r="E164" i="8"/>
  <c r="C164" i="8"/>
  <c r="H13" i="4"/>
  <c r="F13" i="4"/>
  <c r="H12" i="4"/>
  <c r="F12" i="4" s="1"/>
  <c r="H11" i="4"/>
  <c r="F11" i="4" s="1"/>
  <c r="H10" i="4"/>
  <c r="F10" i="4"/>
  <c r="H9" i="4"/>
  <c r="F9" i="4"/>
  <c r="H8" i="4"/>
  <c r="F8" i="4" s="1"/>
  <c r="K9" i="3" l="1"/>
  <c r="K19" i="3"/>
  <c r="F14" i="3"/>
  <c r="G14" i="3" s="1"/>
  <c r="G12" i="3"/>
  <c r="G13" i="3"/>
  <c r="G11" i="3"/>
  <c r="G19" i="3" l="1"/>
  <c r="F19" i="3"/>
</calcChain>
</file>

<file path=xl/comments1.xml><?xml version="1.0" encoding="utf-8"?>
<comments xmlns="http://schemas.openxmlformats.org/spreadsheetml/2006/main">
  <authors>
    <author>Киселёв Алексей Сергеевич</author>
  </authors>
  <commentList>
    <comment ref="K1" authorId="0" shapeId="0">
      <text>
        <r>
          <rPr>
            <b/>
            <sz val="9"/>
            <color indexed="81"/>
            <rFont val="Tahoma"/>
            <family val="2"/>
            <charset val="204"/>
          </rPr>
          <t>Киселёв Алексей Сергеевич:</t>
        </r>
        <r>
          <rPr>
            <sz val="9"/>
            <color indexed="81"/>
            <rFont val="Tahoma"/>
            <family val="2"/>
            <charset val="204"/>
          </rPr>
          <t xml:space="preserve">
Сведения направляются через СЭД в виде скан копии и файла Excel</t>
        </r>
      </text>
    </comment>
  </commentList>
</comments>
</file>

<file path=xl/comments2.xml><?xml version="1.0" encoding="utf-8"?>
<comments xmlns="http://schemas.openxmlformats.org/spreadsheetml/2006/main">
  <authors>
    <author>Киселёв Алексей Сергеевич</author>
  </authors>
  <commentList>
    <comment ref="B5" authorId="0" shapeId="0">
      <text>
        <r>
          <rPr>
            <b/>
            <sz val="9"/>
            <color indexed="81"/>
            <rFont val="Tahoma"/>
            <family val="2"/>
            <charset val="204"/>
          </rPr>
          <t>Киселёв Алексей Сергеевич:</t>
        </r>
        <r>
          <rPr>
            <sz val="9"/>
            <color indexed="81"/>
            <rFont val="Tahoma"/>
            <family val="2"/>
            <charset val="204"/>
          </rPr>
          <t xml:space="preserve">
Буква в букву как в Областной закон Ленинградской области от 15.06.2010 N 32-оз (ред. от 07.05.2019) "Об административно-территориальном устройстве Ленинградской области и порядке его изменения"</t>
        </r>
      </text>
    </comment>
    <comment ref="A8" authorId="0" shapeId="0">
      <text>
        <r>
          <rPr>
            <b/>
            <sz val="9"/>
            <color indexed="81"/>
            <rFont val="Tahoma"/>
            <family val="2"/>
            <charset val="204"/>
          </rPr>
          <t>Киселёв Алексей Сергеевич:</t>
        </r>
        <r>
          <rPr>
            <sz val="9"/>
            <color indexed="81"/>
            <rFont val="Tahoma"/>
            <family val="2"/>
            <charset val="204"/>
          </rPr>
          <t xml:space="preserve">
Копируем сюда строки из листа Заявка</t>
        </r>
      </text>
    </comment>
  </commentList>
</comments>
</file>

<file path=xl/sharedStrings.xml><?xml version="1.0" encoding="utf-8"?>
<sst xmlns="http://schemas.openxmlformats.org/spreadsheetml/2006/main" count="517" uniqueCount="399">
  <si>
    <t>Муниципальный район (ГО), муниципальное образование</t>
  </si>
  <si>
    <t>№ пп
(Целевой показатель)</t>
  </si>
  <si>
    <t>Срок реализации (год завершения)</t>
  </si>
  <si>
    <t>Доля софинансирования (%)</t>
  </si>
  <si>
    <t>всего</t>
  </si>
  <si>
    <t>за счет средств ОБ</t>
  </si>
  <si>
    <t>за счет средств МБ</t>
  </si>
  <si>
    <t>Автор обращения
(ФИО)</t>
  </si>
  <si>
    <t>Муниципальный акт (дата, №, наименование)</t>
  </si>
  <si>
    <t xml:space="preserve">Глава администрации  </t>
  </si>
  <si>
    <t>(подпись)</t>
  </si>
  <si>
    <t>Руководитель финансового органа</t>
  </si>
  <si>
    <t>Исполнитель</t>
  </si>
  <si>
    <t>(телефон)</t>
  </si>
  <si>
    <t>Стоимость реализации проекта, рублей</t>
  </si>
  <si>
    <t>(расшифровка подписи, дата)</t>
  </si>
  <si>
    <t>(печать, расшифровка подписи, дата)</t>
  </si>
  <si>
    <t>Бокситогорский муниципальный район</t>
  </si>
  <si>
    <t>МКДОУ №22, п.Ульяновка, Вербная д. 16, Замена  оконных блоков</t>
  </si>
  <si>
    <t>Характеристика проекта (наименование учреждения, адрес, направление расходов)</t>
  </si>
  <si>
    <t>МБОУ СОШ №4, п.Глущевка, ул. Мира, д. 106, Ремонт кровли в начальной школе</t>
  </si>
  <si>
    <t>БОКСИТОГОРСКИЙ МУНИЦИПАЛЬНЫЙ РАЙОН</t>
  </si>
  <si>
    <t>Бокситогорское городское поселение</t>
  </si>
  <si>
    <t>Большедворское сельское поселение</t>
  </si>
  <si>
    <t>Борское сельское поселение</t>
  </si>
  <si>
    <t>Ефимовское городское поселение</t>
  </si>
  <si>
    <t>Пикалевское городское поселение</t>
  </si>
  <si>
    <t>Лидское сельское поселение</t>
  </si>
  <si>
    <t>Самойловское сельское поселение</t>
  </si>
  <si>
    <t>ВОЛОСОВСКИЙ МУНИЦИПАЛЬНЫЙ РАЙОН</t>
  </si>
  <si>
    <t>Бегуницкое сельское поселение</t>
  </si>
  <si>
    <t>Большеврудское сельское поселение</t>
  </si>
  <si>
    <t>Волосовское городское поселение</t>
  </si>
  <si>
    <t>Калитинское сельское поселение</t>
  </si>
  <si>
    <t>Клопицкое сельское поселение</t>
  </si>
  <si>
    <t>Рабитицкое сельское поселение</t>
  </si>
  <si>
    <t>Сабское сельское поселение</t>
  </si>
  <si>
    <t>ВОЛХОВСКИЙ МУНИЦИПАЛЬНЫЙ РАЙОН</t>
  </si>
  <si>
    <t>Бережковское сельское поселение</t>
  </si>
  <si>
    <t>Волховское городское поселение</t>
  </si>
  <si>
    <t>Вындиноостровское сельское поселение</t>
  </si>
  <si>
    <t>Иссадское сельское поселение</t>
  </si>
  <si>
    <t>Кисельнинское сельское поселение</t>
  </si>
  <si>
    <t>Колчановское сельское поселение</t>
  </si>
  <si>
    <t>Новоладожское городское поселение</t>
  </si>
  <si>
    <t>Пашское сельское поселение</t>
  </si>
  <si>
    <t>Потанинское сельское поселение</t>
  </si>
  <si>
    <t>Свирицкое сельское поселение</t>
  </si>
  <si>
    <t>Селивановское сельское поселение</t>
  </si>
  <si>
    <t>Староладожское сельское поселение</t>
  </si>
  <si>
    <t>Сясьстройское городское поселение</t>
  </si>
  <si>
    <t>Усадищенское сельское поселение</t>
  </si>
  <si>
    <t>Хваловское сельское поселение</t>
  </si>
  <si>
    <t>ВСЕВОЛОЖСКИЙ МУНИЦИПАЛЬНЫЙ РАЙОН</t>
  </si>
  <si>
    <t>Агалатовское сельское поселение</t>
  </si>
  <si>
    <t>Бугровское сельское поселение</t>
  </si>
  <si>
    <t>Всеволожское городское поселение</t>
  </si>
  <si>
    <t>Дубровское городское поселение</t>
  </si>
  <si>
    <t>Заневское городское поселение</t>
  </si>
  <si>
    <t>Колтушское сельское поселение</t>
  </si>
  <si>
    <t>Кузьмоловское городское поселение</t>
  </si>
  <si>
    <t>Куйвозовское сельское поселение</t>
  </si>
  <si>
    <t>Лесколовское сельское поселение</t>
  </si>
  <si>
    <t>Морозовское городское поселение</t>
  </si>
  <si>
    <t>Муринское городское поселение</t>
  </si>
  <si>
    <t>Новодевяткинское сельское поселение</t>
  </si>
  <si>
    <t>Рахьинское городское поселение</t>
  </si>
  <si>
    <t>Романовское сельское поселение</t>
  </si>
  <si>
    <t>Свердловское городское поселение</t>
  </si>
  <si>
    <t>Сертоловское городское поселение</t>
  </si>
  <si>
    <t>Токсовское городское поселение</t>
  </si>
  <si>
    <t>Щегловское сельское поселение</t>
  </si>
  <si>
    <t>Юкковское сельское поселение</t>
  </si>
  <si>
    <t>ВЫБОРГСКИЙ МУНИЦИПАЛЬНЫЙ РАЙОН</t>
  </si>
  <si>
    <t>Выборгское городское поселение</t>
  </si>
  <si>
    <t>Высоцкое городское поселение</t>
  </si>
  <si>
    <t>Гончаровское сельское поселение</t>
  </si>
  <si>
    <t>Каменногорское городское поселение</t>
  </si>
  <si>
    <t>Красносельское сельское поселение</t>
  </si>
  <si>
    <t>Первомайское сельское поселение</t>
  </si>
  <si>
    <t>Полянское сельское поселение</t>
  </si>
  <si>
    <t>Приморское городское поселение</t>
  </si>
  <si>
    <t>Рощинское городское поселение</t>
  </si>
  <si>
    <t>Светогорское городское поселение</t>
  </si>
  <si>
    <t>Селезневское сельское поселение</t>
  </si>
  <si>
    <t>Советское городское поселение</t>
  </si>
  <si>
    <t>ГАТЧИНСКИЙ МУНИЦИПАЛЬНЫЙ РАЙОН</t>
  </si>
  <si>
    <t>Большеколпанское сельское поселение</t>
  </si>
  <si>
    <t>Веревское сельское поселение</t>
  </si>
  <si>
    <t>Войсковицкое сельское поселение</t>
  </si>
  <si>
    <t>Вырицкое городское поселение</t>
  </si>
  <si>
    <t>Гатчинское городское поселение</t>
  </si>
  <si>
    <t>Дружногорское городское поселение</t>
  </si>
  <si>
    <t>Елизаветинское сельское поселение</t>
  </si>
  <si>
    <t>Кобринское сельское поселение</t>
  </si>
  <si>
    <t>Коммунарское городское поселение</t>
  </si>
  <si>
    <t>Новосветское сельское поселение</t>
  </si>
  <si>
    <t>Пудомягское сельское поселение</t>
  </si>
  <si>
    <t>Пудостьское сельское поселение</t>
  </si>
  <si>
    <t>Рождественское сельское поселение</t>
  </si>
  <si>
    <t>Сиверское городское поселение</t>
  </si>
  <si>
    <t>Сусанинское сельское поселение</t>
  </si>
  <si>
    <t>Сяськелевское сельское поселение</t>
  </si>
  <si>
    <t>Таицкое городское поселение</t>
  </si>
  <si>
    <t>КИНГИСЕППСКИЙ МУНИЦИПАЛЬНЫЙ РАЙОН</t>
  </si>
  <si>
    <t>Большелуцкое сельское поселение</t>
  </si>
  <si>
    <t>Вистинское сельское поселение</t>
  </si>
  <si>
    <t>Ивангородское городское поселение</t>
  </si>
  <si>
    <t>Кингисеппское городское поселение</t>
  </si>
  <si>
    <t>Котельское сельское поселение</t>
  </si>
  <si>
    <t>Куземкинское сельское поселение</t>
  </si>
  <si>
    <t>Нежновское сельское поселение</t>
  </si>
  <si>
    <t>Опольевское сельское поселение</t>
  </si>
  <si>
    <t>Пустомержское сельское поселение</t>
  </si>
  <si>
    <t>Усть-Лужское сельское поселение</t>
  </si>
  <si>
    <t>Фалилеевское сельское поселение</t>
  </si>
  <si>
    <t>КИРИШСКИЙ МУНИЦИПАЛЬНЫЙ РАЙОН</t>
  </si>
  <si>
    <t>Будогощское городское поселение</t>
  </si>
  <si>
    <t>Глажевское сельское поселение</t>
  </si>
  <si>
    <t>Киришское городское поселение</t>
  </si>
  <si>
    <t>Кусинское сельское поселение</t>
  </si>
  <si>
    <t>Пчевжинское сельское поселение</t>
  </si>
  <si>
    <t>Пчевское сельское поселение</t>
  </si>
  <si>
    <t>КИРОВСКИЙ МУНИЦИПАЛЬНЫЙ РАЙОН</t>
  </si>
  <si>
    <t>Кировское городское поселение</t>
  </si>
  <si>
    <t>Мгинское городское поселение</t>
  </si>
  <si>
    <t>Назиевское городское поселение</t>
  </si>
  <si>
    <t>Отрадненское городское поселение</t>
  </si>
  <si>
    <t>Павловское городское поселение</t>
  </si>
  <si>
    <t>Приладожское городское поселение</t>
  </si>
  <si>
    <t>Путиловское сельское поселение</t>
  </si>
  <si>
    <t>Синявинское городское поселение</t>
  </si>
  <si>
    <t>Суховское сельское поселение</t>
  </si>
  <si>
    <t>Шлиссельбургское городское поселение</t>
  </si>
  <si>
    <t>Шумское сельское поселение</t>
  </si>
  <si>
    <t>ЛОДЕЙНОПОЛЬСКИЙ МУНИЦИПАЛЬНЫЙ РАЙОН</t>
  </si>
  <si>
    <t>Алеховщинское сельское поселение</t>
  </si>
  <si>
    <t>Доможировское сельское поселение</t>
  </si>
  <si>
    <t>Лодейнопольское городское поселение</t>
  </si>
  <si>
    <t>Свирьстройское городское поселение</t>
  </si>
  <si>
    <t>Янегское сельское поселение</t>
  </si>
  <si>
    <t>ЛОМОНОСОВСКИЙ МУНИЦИПАЛЬНЫЙ РАЙОН</t>
  </si>
  <si>
    <t>Аннинское городское поселение</t>
  </si>
  <si>
    <t>Большеижорское городское поселение</t>
  </si>
  <si>
    <t>Виллозское городское поселение</t>
  </si>
  <si>
    <t>Горбунковское сельское поселение</t>
  </si>
  <si>
    <t>Гостилицкое сельское поселение</t>
  </si>
  <si>
    <t>Кипенское сельское поселение</t>
  </si>
  <si>
    <t>Копорское сельское поселение</t>
  </si>
  <si>
    <t>Лаголовское сельское поселение</t>
  </si>
  <si>
    <t>Лебяженское городское поселение</t>
  </si>
  <si>
    <t>Лопухинское сельское поселение</t>
  </si>
  <si>
    <t>Низинское сельское поселение</t>
  </si>
  <si>
    <t>Оржицкое сельское поселение</t>
  </si>
  <si>
    <t>Пениковское сельское поселение</t>
  </si>
  <si>
    <t>Ропшинское сельское поселение</t>
  </si>
  <si>
    <t>Русско-Высоцкое сельское поселение</t>
  </si>
  <si>
    <t>ЛУЖСКИЙ МУНИЦИПАЛЬНЫЙ РАЙОН</t>
  </si>
  <si>
    <t>Володарское сельское поселение</t>
  </si>
  <si>
    <t>Волошовское сельское поселение</t>
  </si>
  <si>
    <t>Дзержинское сельское поселение</t>
  </si>
  <si>
    <t>Заклинское сельское поселение</t>
  </si>
  <si>
    <t>Лужское городское поселение</t>
  </si>
  <si>
    <t>Мшинское сельское поселение</t>
  </si>
  <si>
    <t>Оредежское сельское поселение</t>
  </si>
  <si>
    <t>Осьминское сельское поселение</t>
  </si>
  <si>
    <t>Ретюнское сельское поселение</t>
  </si>
  <si>
    <t>Серебрянское сельское поселение</t>
  </si>
  <si>
    <t>Скребловское сельское поселение</t>
  </si>
  <si>
    <t>Толмачевское городское поселение</t>
  </si>
  <si>
    <t>Торковичское сельское поселение</t>
  </si>
  <si>
    <t>Ям-Тесовское сельское поселение</t>
  </si>
  <si>
    <t>ПОДПОРОЖСКИЙ МУНИЦИПАЛЬНЫЙ РАЙОН</t>
  </si>
  <si>
    <t>Важинское городское поселение</t>
  </si>
  <si>
    <t>Винницкое сельское поселение</t>
  </si>
  <si>
    <t>Вознесенское городское поселение</t>
  </si>
  <si>
    <t>Никольское городское поселение</t>
  </si>
  <si>
    <t>Подпорожское городское поселение</t>
  </si>
  <si>
    <t>ПРИОЗЕРСКИЙ МУНИЦИПАЛЬНЫЙ РАЙОН</t>
  </si>
  <si>
    <t>Громовское сельское поселение</t>
  </si>
  <si>
    <t>Запорожское сельское поселение</t>
  </si>
  <si>
    <t>Красноозерное сельское поселение</t>
  </si>
  <si>
    <t>Кузнечнинское городское поселение</t>
  </si>
  <si>
    <t>Ларионовское сельское поселение</t>
  </si>
  <si>
    <t>Мельниковское сельское поселение</t>
  </si>
  <si>
    <t>Мичуринское сельское поселение</t>
  </si>
  <si>
    <t>Петровское сельское поселение</t>
  </si>
  <si>
    <t>Плодовское сельское поселение</t>
  </si>
  <si>
    <t>Приозерское городское поселение</t>
  </si>
  <si>
    <t>Раздольевское сельское поселение</t>
  </si>
  <si>
    <t>Ромашкинское сельское поселение</t>
  </si>
  <si>
    <t>Севастьяновское сельское поселение</t>
  </si>
  <si>
    <t>Сосновское сельское поселение</t>
  </si>
  <si>
    <t>СЛАНЦЕВСКИЙ МУНИЦИПАЛЬНЫЙ РАЙОН</t>
  </si>
  <si>
    <t>Выскатское сельское поселение</t>
  </si>
  <si>
    <t>Гостицкое сельское поселение</t>
  </si>
  <si>
    <t>Загривское сельское поселение</t>
  </si>
  <si>
    <t>Новосельское сельское поселение</t>
  </si>
  <si>
    <t>Сланцевское городское поселение</t>
  </si>
  <si>
    <t>Старопольское сельское поселение</t>
  </si>
  <si>
    <t>Черновское сельское поселение</t>
  </si>
  <si>
    <t>ТИХВИНСКИЙ МУНИЦИПАЛЬНЫЙ РАЙОН</t>
  </si>
  <si>
    <t>Ганьковское сельское поселение</t>
  </si>
  <si>
    <t>Горское сельское поселение</t>
  </si>
  <si>
    <t>Коськовское сельское поселение</t>
  </si>
  <si>
    <t>Мелегежское сельское поселение</t>
  </si>
  <si>
    <t>Пашозерское сельское поселение</t>
  </si>
  <si>
    <t>Тихвинское городское поселение</t>
  </si>
  <si>
    <t>Цвылевское сельское поселение</t>
  </si>
  <si>
    <t>Шугозерское сельское поселение</t>
  </si>
  <si>
    <t>ТОСНЕНСКИЙ МУНИЦИПАЛЬНЫЙ РАЙОН</t>
  </si>
  <si>
    <t>Красноборское городское поселение</t>
  </si>
  <si>
    <t>Лисинское сельское поселение</t>
  </si>
  <si>
    <t>Любанское городское поселение</t>
  </si>
  <si>
    <t>Нурминское сельское поселение</t>
  </si>
  <si>
    <t>Рябовское городское поселение</t>
  </si>
  <si>
    <t>Тельмановское сельское поселение</t>
  </si>
  <si>
    <t>Тосненское городское поселение</t>
  </si>
  <si>
    <t>Трубникоборское сельское поселение</t>
  </si>
  <si>
    <t>Ульяновское городское поселение</t>
  </si>
  <si>
    <t>Фёдоровское городское поселение</t>
  </si>
  <si>
    <t>Форносовское городское поселение</t>
  </si>
  <si>
    <t>Шапкинское сельское поселение</t>
  </si>
  <si>
    <t>СОСНОВОБОРСКИЙ ГОРОДСКОЙ ОКРУГ</t>
  </si>
  <si>
    <t>МКУК "Лисинский сельский Дом культуры", Адрес, Приобретение радиосистемы MSak804m</t>
  </si>
  <si>
    <t>…</t>
  </si>
  <si>
    <t>10.07.2019, №16, "Об утверждении…."</t>
  </si>
  <si>
    <t>Сумма по контракту, руб.</t>
  </si>
  <si>
    <t>Номер реестровой записи*</t>
  </si>
  <si>
    <t>Ссылка на страницу в сети Интернет ЕИС*</t>
  </si>
  <si>
    <t>За счет средств МО</t>
  </si>
  <si>
    <t>Итого:</t>
  </si>
  <si>
    <t>*При заключении контракта (договора), не включаемого в Реестр контрактов, в случаях, установленных законодательством Российской Федерации, графы 6 и 7 не заполняются.</t>
  </si>
  <si>
    <t>Фамилия И.О.</t>
  </si>
  <si>
    <t xml:space="preserve">№ пп (в соотв.  с заявкой) </t>
  </si>
  <si>
    <t>За счет средств субсидии</t>
  </si>
  <si>
    <t>Реквизиты контракта (дата, №)</t>
  </si>
  <si>
    <t>листах.</t>
  </si>
  <si>
    <t>09.07.2019, №354, "Об утверждении…."</t>
  </si>
  <si>
    <t>д. Сиголово и д. Староселье, Приобретение и установка оборудования для детских игровых площадок</t>
  </si>
  <si>
    <t>включающий отчеты городских и сельских поселений муниципального района о расходовании средств субсидии на поддержку развития общественной инфраструктуры муниципального значения в Ленинградской области за 202_ год</t>
  </si>
  <si>
    <t>Фактически исполнено, рублей</t>
  </si>
  <si>
    <t xml:space="preserve">Руководитель финансового органа муниципального района (городского округа)   </t>
  </si>
  <si>
    <t xml:space="preserve">                                                                                        </t>
  </si>
  <si>
    <t xml:space="preserve">Сведения о номерах реестровой записи контрактов (договоров), размещенных в реестре контрактов, заключенных заказчиками (реестре договоров, заключенных заказчиками) по результатам закупок на официальном сайте Единой информационной системы в сфере закупок, а также сведений о заключенных контрактах (договорах), не включаемых в Реестр контрактов, в случаях, установленных законодательством Российской Федерации  </t>
  </si>
  <si>
    <t>-</t>
  </si>
  <si>
    <t>Копии документов, указанных в графе 9 прилагаются на</t>
  </si>
  <si>
    <t>по состоянию на</t>
  </si>
  <si>
    <t>Предмет контракта</t>
  </si>
  <si>
    <t xml:space="preserve">Доставка окон </t>
  </si>
  <si>
    <t>Выемка окон</t>
  </si>
  <si>
    <t>Вставка окон</t>
  </si>
  <si>
    <t>Ремонт кровли</t>
  </si>
  <si>
    <t>08.13.20, №ДК-ОП56767</t>
  </si>
  <si>
    <t>хттп://tjrtjwprtjhpwrjh</t>
  </si>
  <si>
    <t>СВЕДЕНИЯ   №</t>
  </si>
  <si>
    <t>(муниципальный район (городской округ)</t>
  </si>
  <si>
    <t>АКТ №15647846</t>
  </si>
  <si>
    <t>КС-2,3 от №</t>
  </si>
  <si>
    <t>Реквизиты накладных по поставке товара, актов о приемке выполненных работ по заключенным контрактам</t>
  </si>
  <si>
    <t>АКТ №0025</t>
  </si>
  <si>
    <t>Областной закон Ленинградской области от 15.06.2010 N 32-оз (ред. от 07.05.2019)
"Об административно-территориальном устройстве Ленинградской области и порядке его изменения"</t>
  </si>
  <si>
    <t xml:space="preserve">Ленинградской области </t>
  </si>
  <si>
    <t>Петров Е.П.</t>
  </si>
  <si>
    <t>Бездетко Т.Щ.</t>
  </si>
  <si>
    <t>Бебенин Ю.Я.</t>
  </si>
  <si>
    <t>Иванов У.Ц.</t>
  </si>
  <si>
    <t>Бебенин Я.Ю.</t>
  </si>
  <si>
    <t>МКУК "Большая МЦБС", АДРЕС, Приобретение историко-краеведческой книги "Хроника Храма Покрова Пресвятой Богородицы в Шапках"</t>
  </si>
  <si>
    <t>Отчет муниципального образования</t>
  </si>
  <si>
    <t>Сумма к перечислению по документам, указанным в графе 9, руб., к сведениям №</t>
  </si>
  <si>
    <t>15.09.20, ДО№3454</t>
  </si>
  <si>
    <t>18.09.20, ВО №756775</t>
  </si>
  <si>
    <t>21.10.20, ВсО№123</t>
  </si>
  <si>
    <t>СЧЕТ от 12.05.2020, №2</t>
  </si>
  <si>
    <t>Приложение 2
ФОРМА</t>
  </si>
  <si>
    <t>Приложение 3
ФОРМА</t>
  </si>
  <si>
    <t>(81371) 90322</t>
  </si>
  <si>
    <t>МБОУДО "Районный центр детского творчества"; г. Гатчина, ул. Школьная, 1; замена оконных блоков</t>
  </si>
  <si>
    <t>МБОУ "Большеколпанская средняя общеобразовательная школа"; Гатчинский р-н, д. Б. Колпаны, ул. Садовая, 4; замена оконных блоков в учебных кабинетах</t>
  </si>
  <si>
    <t>МБОУ "Коммунарская средняя общеобразовательная школа №1"; Гатчинский р-н, г. Коммунар, Ленинградское ш., 22; замена оконных блоков</t>
  </si>
  <si>
    <t>МБОУ "Таицкая средняя общеобразовательная школа"; Гатчинский р-н, д. Б. Тайцы, ул Ягодная, 12а; замена дверных блоков</t>
  </si>
  <si>
    <t>МБДОУ "Детский сад № 12 компенсирующего вида"; г. Гатчина, ул. Киргетова, 10; ремонт помещений</t>
  </si>
  <si>
    <t>МБДОУ "Детский сад № 24 комбинированного вида"; г. Гатчина, ул. Зверевой, 13/1; ремонт помещений</t>
  </si>
  <si>
    <t>МБДОУ "Детский сад № 42"; Гатчинский р-н, г. Коммунар, ул. Бумажников, д. 1; ремонт крылец</t>
  </si>
  <si>
    <t>МБУ "Центр творчества юных"; г. Гатчина, пер. Революционный, 1; ремонт студийных помещений</t>
  </si>
  <si>
    <t>МБУ "Гатчинский дворец молодежи"; г. Гатчина, ул. Достоевского, д.2; приобретение мебели</t>
  </si>
  <si>
    <t>МБУ "Гатчинский Городской Дом культуры"; г. Гатчина Проспект 25 Октября д. 5; приобретение напольного информационного киоска</t>
  </si>
  <si>
    <t>МБОУ "Гатчинская средняя общеобразовательная школа № 11";  г. Гатчина, проспект 25 Октября, д. 2; ремонт полов</t>
  </si>
  <si>
    <t>МБОУ "Войсковицкая средняя общеобразовательная школа № 1"; Гатчинский р-н, п. Войсковицы, пл. Манина, 21; установка системы водоотведения, гидроизоляция подвала, установка вытяжки</t>
  </si>
  <si>
    <t>МБДОУ "Детский сад № 8 комбинированного вида"; г. Гатчина, ул. Слепнева, 15а; ремонт группового помещения</t>
  </si>
  <si>
    <t>МБДОУ "Детский сад № 47"; п. Пудость, ул. Зайончковского, 15; ремонт ограждения</t>
  </si>
  <si>
    <t>МБОУДО "Районный центр детского творчества"; г. Гатчина, ул. Школьная, 1; ремонт фасада</t>
  </si>
  <si>
    <t>МБОУДО "Районный центр детского творчества"; г. Гатчина, ул. Школьная, 1; приобретение звукового оборудования</t>
  </si>
  <si>
    <t>Приобретение, установка и оборудование детской площадки  по адресу: с. Никольское, ул. Меньковская, уч. 7б</t>
  </si>
  <si>
    <t>Приобретение, установка и оборудование детской площадки  по адресу: д. Раболово, д. 1,2,3</t>
  </si>
  <si>
    <t>Ремонт дворовой территории МКД № 7, ул. Комсомольская, с. Рождествено</t>
  </si>
  <si>
    <t>МБУ "Центр творчества юных"; г. Гатчина, пер. Революционный, 1; приобретение мебели</t>
  </si>
  <si>
    <t>МБУ "Гатчинский Городской Дом культуры"; г. Гатчина Проспект 25 Октября д. 5; приобретение костюмов</t>
  </si>
  <si>
    <t>МБОУ "Большеколпанская средняя общеобразовательная школа"; Гатчинский р-н, д. Б. Колпаны, ул. Садовая, 4; ремонт учебных кабинетов</t>
  </si>
  <si>
    <t>МБОУ "Гатчинская средняя общеобразовательная школа № 11";  г. Гатчина, проспект 25 Октября, д. 2; ремонт туалета и тамбура</t>
  </si>
  <si>
    <t>МБОУДО "Районный центр детского творчества"; г. Гатчина, ул. Школьная, 1; приобретение интерактивной доски</t>
  </si>
  <si>
    <t>Ремонт дворовой территории МКД № 3, д. Батово</t>
  </si>
  <si>
    <t>МБДОУ "Детский сад № 1 общеразвивающего вида с приоритетным осуществлением деятельности по художественно-эстетическому развитию детей"; г. Гатчина, ул. К. Подрядчикова, 6; приобретение посудомоечных машин, кухонной посуды</t>
  </si>
  <si>
    <t>МБДОУ "Детский сад № 10 комбинированного вида"; г. Гатчина, ул. К. Подрядчикова, 8; ремонт коридора первого этажа</t>
  </si>
  <si>
    <t>МБДОУ "Центр развития ребенка - детский сад № 13";  г. Гатчина, пр. 25 Октября, д. 30а; ремонт помещений</t>
  </si>
  <si>
    <t>МБДОУ "Детский сад № 38 комбинированного вида"; Гатчинский р-н, г. Коммунар, ул. Гатчинская, д. 22; ремонт стен бассейна</t>
  </si>
  <si>
    <t>МБОУ "Коммунарская средняя общеобразовательная школа № 3"; Гатчинский р-н, г. Коммунар, ул. Просвещения, д. 1; приобретение мебели</t>
  </si>
  <si>
    <t>МБОУДО "Районная спортивная школа "Юность"; Гатчинский р-н, п. Новый Свет, д. 82; приобретение спортивного инвентаря</t>
  </si>
  <si>
    <t>МБОУДО "Районная спортивная школа "Юность"; Гатчинский р-н, п. Новый Свет, д. 82; ремонт освещения</t>
  </si>
  <si>
    <t>МБУ "Гатчинский дворец молодежи"; г. Гатчина, ул. Достоевского, д.2; ремонт помещений, замена входной двери</t>
  </si>
  <si>
    <t>МБУ "Гатчинский Городской Дом культуры"; г. Гатчина Проспект 25 Октября д. 5; приобретение штор</t>
  </si>
  <si>
    <t>МБОУ "Вырицкая средняя общеобразовательная школа № 1"; Гатчинскицй р-н, п. Вырица, ул. Ефимова, 14; замена дверных блоков</t>
  </si>
  <si>
    <t>МБОУ "Вырицкая средняя общеобразовательная школа № 1"; Гатчинскицй р-н, п. Вырица, ул. Ефимова, 14; ремонт освещения</t>
  </si>
  <si>
    <t>МБОУ "Минская начальная школа-детский сад"; Гатчинский р-н, п. Вырица, ул. Соболевского, 50а; ремонт крыши</t>
  </si>
  <si>
    <t>МБОУ "Минская начальная школа-детский сад"; Гатчинский р-н, д. Мины, ул. Школьная, 1; приобретение оргтехники</t>
  </si>
  <si>
    <t>МБОУ "Сусанинская средняя общеобразовательная школа"; Гатчинский р-н, п. Семрино, ул. Хвойная, 24а; ремонт спален</t>
  </si>
  <si>
    <t>МБОУ "Сиверская гимназия"; Гатчинский р-н, п. Сиверский, ул. Строителей, д. 2; замена дверных блоков</t>
  </si>
  <si>
    <t>МБУ "Музей города Гатчины"; г. Гатчина, пр. 25 Октября, д. 18; приобретение оргтехники, мебели</t>
  </si>
  <si>
    <t>Приобретение и установка детского и спортивного оборудования по адресу: п Вырица, ул. Ленина, 26</t>
  </si>
  <si>
    <t>МКУ "Вырицкий библиотечный информационный комплекс"; приобретение оргтехники</t>
  </si>
  <si>
    <t>Приобретение и установка качелей "Гнездо" по адресу: п. Высокоключевой, Сосновый парк</t>
  </si>
  <si>
    <t>Приобретение и установка качелей "Гнездо" на детскую площадку по адресу: п. Карташевская, ул. Пионерская</t>
  </si>
  <si>
    <t>Приобретение, установка и оборудование детского игрового комплекса п. Новый Свет, д. 38</t>
  </si>
  <si>
    <t>МБУК Сиверский кино-культурный центр "Юбилейный; п. Сиверский , ул Крупской, 6; приобретение костюмов и обуви</t>
  </si>
  <si>
    <t>Ремонт дворовой территории МКД № 1, ул. ДПБ, п. Дружноселье</t>
  </si>
  <si>
    <t>МБОУ "Сусанинская средняя общеобразовательная школа"; Гатчинский р-н, п. Сусанино, ул. 5-ая линия, д. 54; ремонт обеденного зала</t>
  </si>
  <si>
    <t>МБУ "Централизованная библиотечная система г Гатчины"; г. Гатчина, ул Володарского, 17; приобретение оргтехники</t>
  </si>
  <si>
    <t>Приобретение и установка качелей "Гнездо" на детскую площадку по адресу: п. Кобринское, ул. Мира</t>
  </si>
  <si>
    <t>Приобретение и установка качелей "Гнездо" по адресу: д. Меньково, 92</t>
  </si>
  <si>
    <t>Приобретение и установка качелей "Гнездо" по адресу: д. Пижма, ул. Полевая</t>
  </si>
  <si>
    <t>Приобретение, установка и оборудование детского игрового комплекса п. Новый Свет, д. 36</t>
  </si>
  <si>
    <t>МБДОУ "Детский сад № 31 комбинированного вида"; г. Гатчина, ул. Зверевой, д.4/1; ремонт ограждения и въездных ворот</t>
  </si>
  <si>
    <t>МБУ "Центр творчества юных"; г. Гатчина, пер. Революционный, 1; приобретение швейной машины</t>
  </si>
  <si>
    <t>Приобретение и установка уличных фонарей и кабельных проводов СИП; д. Раболово, д 1,2,3</t>
  </si>
  <si>
    <t>Ремонт дворовой территории МКД № 57,59, д Старые Низковицы</t>
  </si>
  <si>
    <t>Ремонт дворовой территории МКД № 14,15, пл. Манина, п. Войсковицы</t>
  </si>
  <si>
    <t>МБДОУ «Детский сад № 17 комбинированного вида»; Гатчинский р-н, д. Большие Тайцы, ул. Санаторская, д. 16; ремонт помещений</t>
  </si>
  <si>
    <t>МБДОУ «Детский сад № 32 комбинированного вида»; Гатчинский р-н, д. Пудомяги, д. 7; ремонт фасада</t>
  </si>
  <si>
    <t>МБДОУ "Детский сад N 35 комбинированного вида"; Гатичнский р-н, г. Коммунар, ул. Гатчинская, 32; ремонт входа</t>
  </si>
  <si>
    <t>МБОУ "Гатчинская средняя общеобразовательная школа № 9 с углубленным изучением отдельных предметов"; г. Гатчина, пр. 25 Октября, д. 18; приобретение приобретение камер видеонаблюдения</t>
  </si>
  <si>
    <t>МБОУ "Гатчинская средняя общеобразовательная школа № 9 с углубленным изучением отдельных предметов"; г. Гатчина, пр. 25 Октября, д. 18; ремонт столовой крыльца</t>
  </si>
  <si>
    <t>МБОУ "Гатчинская средняя общеобразовательная школа № 11";  г. Гатчина, проспект 25 Октября, д. 2; ремонт стен и потолков</t>
  </si>
  <si>
    <t>МБОУ "Гатчинская средняя общеобразовательная школа № 11";  г. Гатчина, проспект 25 Октября, д. 2; ремонт санитарной комнаты в спальном помещении</t>
  </si>
  <si>
    <t>МБОУ "Веревская средняя общеобразовательная школа"; д. М. Верево, ул. Кириллова, д. 4; приобретение жалюзи</t>
  </si>
  <si>
    <t>МБОУ "Коммунарская средняя общеобразовательная школа № 2"; Гатчинский р-н, г. Коммунар, ул. Ижорская, 14; ремонт помещения</t>
  </si>
  <si>
    <t>МБОУ "Лукашевская средняя общеобразовательная школа"; п. Лукаши, ул. Школьная, д. 5; приобретение оргтехники</t>
  </si>
  <si>
    <t>МКУК "Пудомягский культурно-досуговый центр"; п. Лукаши, ул.Ижорская, д.8; приобретение мебели</t>
  </si>
  <si>
    <t>МКУК "Пудомягский культурно-досуговый центр"; п. Лукаши, ул.Ижорская, д.8; приобретение звукового оборудования</t>
  </si>
  <si>
    <t>МАУ СШОР "Ника"; Гатчинский р-н, п. Сиверский, ул. Заводская, 2; приобретение спортивного оборудования и инвентаря</t>
  </si>
  <si>
    <t>Муниципальное бюджетное общеобразовательное учреждение "Пламенская средняя общеобразовательная школа"; д. Сяськелево, ул. Школьная, д. 1; ремонт кровли</t>
  </si>
  <si>
    <t>Благоустройство дворовой территории МКД № 76,78, д.Б. Рейзино</t>
  </si>
  <si>
    <t>Ремонт дворовой территории МКД № 1, ул. Введенского, гп. Дружная Горка</t>
  </si>
  <si>
    <t>Ремонт дворовой территории МКД № 2, ул. Садовая, гп. Дружная Горка</t>
  </si>
  <si>
    <t>Ремонт дворовой территории МКД № 8, ул. Садовая, гп. Дружная Горка</t>
  </si>
  <si>
    <t>Ремонт дворовой территории МКД № 38, ул. Олейниковой, п. Высокоключевой</t>
  </si>
  <si>
    <t>Приобретение, установка и оборудование детской площадки; п. Сусанино, Петровский пр, д.22</t>
  </si>
  <si>
    <t>МБДОУ "Детский сад № 50 комбинированного вида"; Гатчинский р-н, п. Вырица, ул. Л. Толстого, д. 8; приобретение гладильного катка, сушильного шкафа</t>
  </si>
  <si>
    <t>МКУ «Центр Культуры Кобринского поселения»; п. Кобринское, ул. Центральная, д. 17; приобретение костюмов</t>
  </si>
  <si>
    <t>МКУ "Вырицкий библиотечный информационный комплекс"; п. Вырица, Коммунальный пр., д,11; приобретение оргтехники</t>
  </si>
  <si>
    <t>МБУК "Вырицкий культурный центр"; пгт.Вырица, ул. Жертв Революции, д.20; приобретение оргтехники, сценических костюмов, бензинового электрогенератора</t>
  </si>
  <si>
    <t>Ремонт дворовой территории многоквартирных домов г. Гатчина, ул Урицкого д. 22 - К. Маркса д. 59а, 59б</t>
  </si>
  <si>
    <t>Приобретение, установка и оборудование спортивной площадки; гп. Дружная Горка. Ул. Урицкого "Сквер Ритингов"</t>
  </si>
  <si>
    <t>Ремонт дворовой территории МКД № 15, ул. Красницкая, гп. Дружная Горка</t>
  </si>
  <si>
    <t>Ремонт дворовой территории МКД № 92, д. Меньково</t>
  </si>
  <si>
    <t>МБОУ "Гатчинский лицей № 3 имени Героя Советского Союза А.И.Перегудова"; г. Гатчина, ул. К. Подрядчикова, 9; приобретение мебели</t>
  </si>
  <si>
    <t>МБОУДО «Гатчинская спортивная школа № 3»; г. Гатчина, пр. 25 Октября, д. 10; приобретение спортивного инвентаря и экипировки</t>
  </si>
  <si>
    <t>МБОУ "Гатчинская средняя общеобразовательная школа № 11";  г. Гатчина, проспект 25 Октября, д. 2; замена оконных блоков</t>
  </si>
  <si>
    <t>МКУК «Пудостьский культурно-спортивный комплекс»; п. Терволово, ул. Ленинградская,14; приобретение мебели</t>
  </si>
  <si>
    <t>МБОУ "Гатчинская средняя общеобразовательная школа №7"; г. Гатчина, ул. Беляева, д. 14; приобретение мебели</t>
  </si>
  <si>
    <t>МБОУ "Гатчинская средняя общеобразовательная школа № 9 с углубленным изучением отдельных предметов"; г. Гатчина, ул. Киргетова, д.28; приобретение пароконвектомата</t>
  </si>
  <si>
    <t>МКУК "Сяськелевский информационно-досуговый центр"; Гатчинский р-н, д. Сяськелево, №10а; приобретение новогодних искусственных елей, гирлянд, новогодних украшений, костюмов</t>
  </si>
  <si>
    <t>МБУК "Сиверский кино-культурный центр "Юбилейный"; п. Сиверский, ул. Вокзальная, д. 12; приобретение костюмов и обуви</t>
  </si>
  <si>
    <t>85</t>
  </si>
  <si>
    <t>Муниципальное бюджетное общеобразовательное учреждение "Гатчинская средняя общеобразовательная школа № 2"; г. Гатчина, ул. Слепнева, д. 25; приобретение жалюзи</t>
  </si>
  <si>
    <t>МКУК «Пудостьский культурно-спортивный комплекс»; п. Пудость, ул. Половинкиной, д. 89; приобретение звуковой аппаратуры</t>
  </si>
  <si>
    <t>МБУ "Центр творчества юных"; г. Гатчина, пер. Революционный, 1; приобретение костюмов, обуви</t>
  </si>
  <si>
    <t>МБУ "Центр творчества юных"; г. Гатчина, пер. Революционный, 1; приобретение мягкого сценического инвентаря</t>
  </si>
  <si>
    <t>МБУ "Центр творчества юных"; г. Гатчина, пер. Революционный, 1; приобретение музыкальных инструментов</t>
  </si>
  <si>
    <t>МБУ "Центр творчества юных"; г. Гатчина, пер. Революционный, 1; приобретение оргтехники</t>
  </si>
  <si>
    <t>МБУ "Центр творчества юных"; г. Гатчина, пер. Революционный, 1; приобретение отргтехники</t>
  </si>
  <si>
    <t>МБУ "Центр творчества юных"; г. Гатчина, пер. Революционный, 1; приобретение манекенов, швейной машины, оверлока, утюга, парогенератора</t>
  </si>
  <si>
    <t>МБУ "Центр творчества юных"; г. Гатчина, пер. Революционный, 1; приобретение светового оборудования</t>
  </si>
  <si>
    <t>МКУК "Елизаветинский сельский культурно-билиотечный комплекс"; п. Елизаветино, пл Дружбы, замена дверных блоков</t>
  </si>
  <si>
    <t>Приложение 1</t>
  </si>
  <si>
    <t>тыс. руб.</t>
  </si>
  <si>
    <t>Направление расходов</t>
  </si>
  <si>
    <t>2025 год</t>
  </si>
  <si>
    <t xml:space="preserve"> ОБ</t>
  </si>
  <si>
    <t xml:space="preserve"> МБ</t>
  </si>
  <si>
    <t>на  развитие общественной инфраструктуры муниципального значения в 2025 году</t>
  </si>
  <si>
    <t xml:space="preserve">№ пп
</t>
  </si>
  <si>
    <t xml:space="preserve">Всего </t>
  </si>
  <si>
    <t>В рамках                  соглашения с ЛО</t>
  </si>
  <si>
    <t>Доп. средства МБ</t>
  </si>
  <si>
    <t>ИТОГО:</t>
  </si>
  <si>
    <t xml:space="preserve">Перечень проектов Гатчинского муниципального округа </t>
  </si>
  <si>
    <t>Приложение 2</t>
  </si>
  <si>
    <t>к пояснительной записке 
к проекту бюджета Гатчинского муниципального округа
на 2025 год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</si>
</sst>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[$-FC19]dd\ mmmm\ yyyy\ \г\.;@"/>
    <numFmt numFmtId="165" formatCode="#,##0.0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8"/>
      <color rgb="FF000000"/>
      <name val="MS Sans Serif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21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 vertical="center"/>
    </xf>
    <xf numFmtId="0" fontId="4" fillId="0" borderId="0" xfId="3" applyFont="1"/>
    <xf numFmtId="0" fontId="5" fillId="0" borderId="0" xfId="3" applyFont="1"/>
    <xf numFmtId="0" fontId="6" fillId="0" borderId="0" xfId="0" applyFont="1" applyAlignment="1">
      <alignment horizontal="center" vertical="center"/>
    </xf>
    <xf numFmtId="0" fontId="0" fillId="0" borderId="3" xfId="0" applyBorder="1"/>
    <xf numFmtId="0" fontId="6" fillId="0" borderId="0" xfId="0" applyFont="1" applyAlignment="1">
      <alignment horizontal="right" vertical="center"/>
    </xf>
    <xf numFmtId="0" fontId="4" fillId="0" borderId="0" xfId="3" applyFont="1" applyAlignment="1">
      <alignment horizontal="right"/>
    </xf>
    <xf numFmtId="0" fontId="6" fillId="0" borderId="0" xfId="0" applyFont="1" applyAlignment="1">
      <alignment horizontal="right"/>
    </xf>
    <xf numFmtId="0" fontId="4" fillId="0" borderId="3" xfId="3" applyFont="1" applyBorder="1"/>
    <xf numFmtId="0" fontId="0" fillId="0" borderId="0" xfId="0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vertical="center"/>
    </xf>
    <xf numFmtId="9" fontId="0" fillId="0" borderId="2" xfId="2" applyFont="1" applyBorder="1" applyAlignment="1">
      <alignment vertical="center"/>
    </xf>
    <xf numFmtId="43" fontId="0" fillId="0" borderId="2" xfId="1" applyFont="1" applyBorder="1" applyAlignment="1">
      <alignment vertical="center"/>
    </xf>
    <xf numFmtId="0" fontId="9" fillId="0" borderId="0" xfId="0" applyFont="1" applyAlignment="1">
      <alignment horizontal="justify" vertical="center"/>
    </xf>
    <xf numFmtId="0" fontId="12" fillId="0" borderId="0" xfId="0" applyFont="1"/>
    <xf numFmtId="0" fontId="12" fillId="0" borderId="0" xfId="0" applyFont="1" applyAlignment="1">
      <alignment horizontal="center"/>
    </xf>
    <xf numFmtId="0" fontId="12" fillId="0" borderId="2" xfId="0" applyFont="1" applyBorder="1"/>
    <xf numFmtId="0" fontId="9" fillId="0" borderId="0" xfId="0" applyFont="1" applyAlignment="1">
      <alignment vertical="center"/>
    </xf>
    <xf numFmtId="0" fontId="0" fillId="0" borderId="2" xfId="0" applyBorder="1" applyAlignment="1">
      <alignment horizontal="center" vertical="center" wrapText="1"/>
    </xf>
    <xf numFmtId="0" fontId="12" fillId="0" borderId="1" xfId="0" applyFont="1" applyBorder="1"/>
    <xf numFmtId="0" fontId="14" fillId="0" borderId="0" xfId="0" applyFont="1"/>
    <xf numFmtId="0" fontId="15" fillId="0" borderId="2" xfId="0" applyFont="1" applyBorder="1" applyAlignment="1">
      <alignment horizontal="center" vertical="center" wrapText="1"/>
    </xf>
    <xf numFmtId="0" fontId="9" fillId="0" borderId="0" xfId="0" applyFont="1" applyAlignment="1"/>
    <xf numFmtId="0" fontId="12" fillId="0" borderId="0" xfId="0" applyFont="1" applyAlignment="1"/>
    <xf numFmtId="0" fontId="12" fillId="0" borderId="1" xfId="0" applyFont="1" applyBorder="1" applyAlignment="1"/>
    <xf numFmtId="0" fontId="9" fillId="0" borderId="0" xfId="0" applyFont="1" applyAlignment="1">
      <alignment horizontal="justify"/>
    </xf>
    <xf numFmtId="0" fontId="0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6" fillId="0" borderId="0" xfId="0" applyFont="1"/>
    <xf numFmtId="0" fontId="16" fillId="0" borderId="0" xfId="0" applyFont="1" applyAlignment="1"/>
    <xf numFmtId="0" fontId="16" fillId="0" borderId="0" xfId="0" applyFont="1" applyAlignment="1">
      <alignment horizontal="right"/>
    </xf>
    <xf numFmtId="0" fontId="13" fillId="2" borderId="1" xfId="0" applyFont="1" applyFill="1" applyBorder="1" applyAlignment="1">
      <alignment horizontal="center" vertical="center"/>
    </xf>
    <xf numFmtId="43" fontId="12" fillId="0" borderId="2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43" fontId="16" fillId="0" borderId="2" xfId="0" applyNumberFormat="1" applyFont="1" applyBorder="1" applyAlignment="1">
      <alignment horizontal="center" vertical="center" wrapText="1"/>
    </xf>
    <xf numFmtId="0" fontId="16" fillId="0" borderId="2" xfId="0" applyFont="1" applyBorder="1"/>
    <xf numFmtId="43" fontId="0" fillId="0" borderId="2" xfId="0" applyNumberFormat="1" applyBorder="1" applyAlignment="1">
      <alignment vertical="center"/>
    </xf>
    <xf numFmtId="0" fontId="17" fillId="0" borderId="0" xfId="0" applyFont="1" applyAlignment="1">
      <alignment horizontal="center" wrapText="1"/>
    </xf>
    <xf numFmtId="0" fontId="14" fillId="2" borderId="0" xfId="0" applyFont="1" applyFill="1" applyAlignment="1">
      <alignment horizontal="center"/>
    </xf>
    <xf numFmtId="0" fontId="15" fillId="0" borderId="2" xfId="0" applyFont="1" applyBorder="1" applyAlignment="1">
      <alignment wrapText="1"/>
    </xf>
    <xf numFmtId="0" fontId="11" fillId="3" borderId="6" xfId="0" applyFont="1" applyFill="1" applyBorder="1" applyAlignment="1">
      <alignment horizontal="center" vertical="top"/>
    </xf>
    <xf numFmtId="0" fontId="12" fillId="0" borderId="0" xfId="0" applyFont="1" applyAlignment="1">
      <alignment wrapText="1"/>
    </xf>
    <xf numFmtId="0" fontId="0" fillId="0" borderId="2" xfId="0" applyFont="1" applyBorder="1" applyAlignment="1">
      <alignment horizontal="center" vertical="center" wrapText="1"/>
    </xf>
    <xf numFmtId="164" fontId="16" fillId="2" borderId="0" xfId="0" applyNumberFormat="1" applyFont="1" applyFill="1" applyAlignment="1">
      <alignment horizontal="left"/>
    </xf>
    <xf numFmtId="0" fontId="10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 vertical="center"/>
    </xf>
    <xf numFmtId="0" fontId="12" fillId="0" borderId="2" xfId="0" applyFont="1" applyBorder="1" applyAlignment="1">
      <alignment vertical="center"/>
    </xf>
    <xf numFmtId="14" fontId="12" fillId="0" borderId="2" xfId="0" applyNumberFormat="1" applyFont="1" applyBorder="1" applyAlignment="1">
      <alignment vertical="center"/>
    </xf>
    <xf numFmtId="0" fontId="21" fillId="0" borderId="0" xfId="0" applyFont="1" applyFill="1"/>
    <xf numFmtId="0" fontId="21" fillId="0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horizontal="center" vertical="center"/>
    </xf>
    <xf numFmtId="0" fontId="23" fillId="3" borderId="2" xfId="0" applyFont="1" applyFill="1" applyBorder="1" applyAlignment="1">
      <alignment horizontal="center" vertical="center"/>
    </xf>
    <xf numFmtId="0" fontId="23" fillId="3" borderId="2" xfId="0" applyFont="1" applyFill="1" applyBorder="1" applyAlignment="1">
      <alignment horizontal="justify" vertical="center" wrapText="1"/>
    </xf>
    <xf numFmtId="0" fontId="21" fillId="3" borderId="0" xfId="0" applyFont="1" applyFill="1"/>
    <xf numFmtId="0" fontId="4" fillId="3" borderId="0" xfId="0" applyFont="1" applyFill="1"/>
    <xf numFmtId="0" fontId="24" fillId="3" borderId="0" xfId="0" applyFont="1" applyFill="1" applyAlignment="1">
      <alignment vertical="center"/>
    </xf>
    <xf numFmtId="0" fontId="24" fillId="3" borderId="0" xfId="0" applyFont="1" applyFill="1"/>
    <xf numFmtId="0" fontId="11" fillId="3" borderId="2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justify" vertical="center" wrapText="1"/>
    </xf>
    <xf numFmtId="49" fontId="23" fillId="3" borderId="2" xfId="0" applyNumberFormat="1" applyFont="1" applyFill="1" applyBorder="1" applyAlignment="1">
      <alignment horizontal="justify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23" fillId="0" borderId="2" xfId="0" applyFont="1" applyFill="1" applyBorder="1" applyAlignment="1">
      <alignment vertical="center" wrapText="1"/>
    </xf>
    <xf numFmtId="0" fontId="25" fillId="0" borderId="2" xfId="3" applyFont="1" applyFill="1" applyBorder="1"/>
    <xf numFmtId="4" fontId="25" fillId="0" borderId="2" xfId="3" applyNumberFormat="1" applyFont="1" applyFill="1" applyBorder="1" applyAlignment="1">
      <alignment horizontal="center"/>
    </xf>
    <xf numFmtId="4" fontId="11" fillId="0" borderId="2" xfId="0" applyNumberFormat="1" applyFont="1" applyBorder="1" applyAlignment="1">
      <alignment vertical="center"/>
    </xf>
    <xf numFmtId="4" fontId="11" fillId="3" borderId="2" xfId="0" applyNumberFormat="1" applyFont="1" applyFill="1" applyBorder="1" applyAlignment="1">
      <alignment vertical="center" wrapText="1"/>
    </xf>
    <xf numFmtId="4" fontId="23" fillId="3" borderId="2" xfId="0" applyNumberFormat="1" applyFont="1" applyFill="1" applyBorder="1" applyAlignment="1">
      <alignment vertical="center" wrapText="1"/>
    </xf>
    <xf numFmtId="4" fontId="11" fillId="0" borderId="2" xfId="0" applyNumberFormat="1" applyFont="1" applyFill="1" applyBorder="1" applyAlignment="1">
      <alignment vertical="center"/>
    </xf>
    <xf numFmtId="4" fontId="23" fillId="3" borderId="2" xfId="0" applyNumberFormat="1" applyFont="1" applyFill="1" applyBorder="1" applyAlignment="1">
      <alignment vertical="center"/>
    </xf>
    <xf numFmtId="0" fontId="23" fillId="3" borderId="4" xfId="0" applyFont="1" applyFill="1" applyBorder="1" applyAlignment="1">
      <alignment horizontal="left" vertical="center" wrapText="1"/>
    </xf>
    <xf numFmtId="4" fontId="23" fillId="3" borderId="2" xfId="1" applyNumberFormat="1" applyFont="1" applyFill="1" applyBorder="1" applyAlignment="1">
      <alignment vertical="center"/>
    </xf>
    <xf numFmtId="0" fontId="11" fillId="0" borderId="2" xfId="0" applyFont="1" applyFill="1" applyBorder="1" applyAlignment="1">
      <alignment horizontal="left" vertical="center" wrapText="1"/>
    </xf>
    <xf numFmtId="4" fontId="11" fillId="3" borderId="2" xfId="1" applyNumberFormat="1" applyFont="1" applyFill="1" applyBorder="1" applyAlignment="1">
      <alignment vertical="center"/>
    </xf>
    <xf numFmtId="4" fontId="11" fillId="3" borderId="2" xfId="0" applyNumberFormat="1" applyFont="1" applyFill="1" applyBorder="1" applyAlignment="1">
      <alignment vertical="center"/>
    </xf>
    <xf numFmtId="4" fontId="25" fillId="3" borderId="2" xfId="3" applyNumberFormat="1" applyFont="1" applyFill="1" applyBorder="1" applyAlignment="1">
      <alignment horizontal="center"/>
    </xf>
    <xf numFmtId="0" fontId="4" fillId="3" borderId="0" xfId="3" applyFont="1" applyFill="1"/>
    <xf numFmtId="49" fontId="11" fillId="3" borderId="2" xfId="0" applyNumberFormat="1" applyFont="1" applyFill="1" applyBorder="1" applyAlignment="1">
      <alignment horizontal="justify" vertical="center" wrapText="1"/>
    </xf>
    <xf numFmtId="0" fontId="23" fillId="0" borderId="2" xfId="0" applyFont="1" applyFill="1" applyBorder="1" applyAlignment="1">
      <alignment horizontal="left" vertical="center" wrapText="1"/>
    </xf>
    <xf numFmtId="0" fontId="22" fillId="3" borderId="2" xfId="0" applyFont="1" applyFill="1" applyBorder="1" applyAlignment="1">
      <alignment horizontal="center" vertical="center"/>
    </xf>
    <xf numFmtId="0" fontId="23" fillId="3" borderId="6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23" fillId="3" borderId="2" xfId="3" applyFont="1" applyFill="1" applyBorder="1"/>
    <xf numFmtId="0" fontId="23" fillId="6" borderId="2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justify" vertical="center" wrapText="1"/>
    </xf>
    <xf numFmtId="4" fontId="11" fillId="6" borderId="2" xfId="0" applyNumberFormat="1" applyFont="1" applyFill="1" applyBorder="1" applyAlignment="1">
      <alignment vertical="center" wrapText="1"/>
    </xf>
    <xf numFmtId="4" fontId="23" fillId="6" borderId="2" xfId="0" applyNumberFormat="1" applyFont="1" applyFill="1" applyBorder="1" applyAlignment="1">
      <alignment vertical="center" wrapText="1"/>
    </xf>
    <xf numFmtId="0" fontId="21" fillId="6" borderId="0" xfId="0" applyFont="1" applyFill="1"/>
    <xf numFmtId="0" fontId="11" fillId="6" borderId="2" xfId="0" applyFont="1" applyFill="1" applyBorder="1" applyAlignment="1">
      <alignment horizontal="justify" vertical="center" wrapText="1"/>
    </xf>
    <xf numFmtId="0" fontId="21" fillId="8" borderId="0" xfId="0" applyFont="1" applyFill="1"/>
    <xf numFmtId="165" fontId="11" fillId="3" borderId="2" xfId="0" applyNumberFormat="1" applyFont="1" applyFill="1" applyBorder="1" applyAlignment="1">
      <alignment vertical="center" wrapText="1"/>
    </xf>
    <xf numFmtId="165" fontId="13" fillId="3" borderId="2" xfId="0" applyNumberFormat="1" applyFont="1" applyFill="1" applyBorder="1" applyAlignment="1">
      <alignment vertical="center" wrapText="1"/>
    </xf>
    <xf numFmtId="0" fontId="11" fillId="0" borderId="0" xfId="0" applyFont="1" applyFill="1"/>
    <xf numFmtId="0" fontId="11" fillId="3" borderId="0" xfId="0" applyFont="1" applyFill="1"/>
    <xf numFmtId="165" fontId="11" fillId="0" borderId="0" xfId="0" applyNumberFormat="1" applyFont="1" applyFill="1"/>
    <xf numFmtId="165" fontId="11" fillId="3" borderId="0" xfId="0" applyNumberFormat="1" applyFont="1" applyFill="1"/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165" fontId="11" fillId="0" borderId="2" xfId="0" applyNumberFormat="1" applyFont="1" applyFill="1" applyBorder="1" applyAlignment="1">
      <alignment horizontal="center" vertical="center"/>
    </xf>
    <xf numFmtId="165" fontId="11" fillId="3" borderId="2" xfId="0" applyNumberFormat="1" applyFont="1" applyFill="1" applyBorder="1" applyAlignment="1">
      <alignment horizontal="center" vertical="center"/>
    </xf>
    <xf numFmtId="0" fontId="23" fillId="0" borderId="0" xfId="3" applyFont="1" applyFill="1"/>
    <xf numFmtId="0" fontId="23" fillId="3" borderId="0" xfId="3" applyFont="1" applyFill="1"/>
    <xf numFmtId="0" fontId="23" fillId="0" borderId="0" xfId="3" applyFont="1" applyFill="1" applyAlignment="1">
      <alignment horizontal="center"/>
    </xf>
    <xf numFmtId="165" fontId="23" fillId="0" borderId="0" xfId="3" applyNumberFormat="1" applyFont="1" applyFill="1"/>
    <xf numFmtId="165" fontId="23" fillId="3" borderId="0" xfId="3" applyNumberFormat="1" applyFont="1" applyFill="1"/>
    <xf numFmtId="0" fontId="11" fillId="0" borderId="3" xfId="0" applyFont="1" applyFill="1" applyBorder="1"/>
    <xf numFmtId="0" fontId="26" fillId="0" borderId="0" xfId="0" applyFont="1" applyFill="1" applyAlignment="1">
      <alignment horizontal="center" vertical="center"/>
    </xf>
    <xf numFmtId="165" fontId="23" fillId="0" borderId="0" xfId="3" applyNumberFormat="1" applyFont="1" applyFill="1" applyAlignment="1">
      <alignment horizontal="center"/>
    </xf>
    <xf numFmtId="3" fontId="23" fillId="3" borderId="3" xfId="3" applyNumberFormat="1" applyFont="1" applyFill="1" applyBorder="1"/>
    <xf numFmtId="165" fontId="23" fillId="3" borderId="3" xfId="3" applyNumberFormat="1" applyFont="1" applyFill="1" applyBorder="1"/>
    <xf numFmtId="0" fontId="26" fillId="3" borderId="0" xfId="0" applyFont="1" applyFill="1" applyAlignment="1">
      <alignment horizontal="center" vertical="center"/>
    </xf>
    <xf numFmtId="165" fontId="26" fillId="3" borderId="0" xfId="0" applyNumberFormat="1" applyFont="1" applyFill="1" applyAlignment="1">
      <alignment horizontal="center" vertical="center"/>
    </xf>
    <xf numFmtId="4" fontId="23" fillId="0" borderId="0" xfId="3" applyNumberFormat="1" applyFont="1" applyFill="1"/>
    <xf numFmtId="165" fontId="13" fillId="0" borderId="2" xfId="0" applyNumberFormat="1" applyFont="1" applyFill="1" applyBorder="1" applyAlignment="1">
      <alignment horizontal="center" vertical="center" wrapText="1"/>
    </xf>
    <xf numFmtId="165" fontId="13" fillId="3" borderId="2" xfId="0" applyNumberFormat="1" applyFont="1" applyFill="1" applyBorder="1" applyAlignment="1">
      <alignment horizontal="center" vertical="center" wrapText="1"/>
    </xf>
    <xf numFmtId="165" fontId="11" fillId="6" borderId="2" xfId="0" applyNumberFormat="1" applyFont="1" applyFill="1" applyBorder="1" applyAlignment="1">
      <alignment vertical="center" wrapText="1"/>
    </xf>
    <xf numFmtId="0" fontId="23" fillId="8" borderId="2" xfId="0" applyFont="1" applyFill="1" applyBorder="1" applyAlignment="1">
      <alignment horizontal="center" vertical="center"/>
    </xf>
    <xf numFmtId="0" fontId="11" fillId="8" borderId="2" xfId="0" applyFont="1" applyFill="1" applyBorder="1" applyAlignment="1">
      <alignment horizontal="justify" vertical="center" wrapText="1"/>
    </xf>
    <xf numFmtId="4" fontId="11" fillId="8" borderId="2" xfId="0" applyNumberFormat="1" applyFont="1" applyFill="1" applyBorder="1" applyAlignment="1">
      <alignment vertical="center" wrapText="1"/>
    </xf>
    <xf numFmtId="4" fontId="23" fillId="8" borderId="2" xfId="0" applyNumberFormat="1" applyFont="1" applyFill="1" applyBorder="1" applyAlignment="1">
      <alignment vertical="center" wrapText="1"/>
    </xf>
    <xf numFmtId="165" fontId="11" fillId="8" borderId="2" xfId="0" applyNumberFormat="1" applyFont="1" applyFill="1" applyBorder="1" applyAlignment="1">
      <alignment vertical="center" wrapText="1"/>
    </xf>
    <xf numFmtId="0" fontId="23" fillId="9" borderId="2" xfId="0" applyFont="1" applyFill="1" applyBorder="1" applyAlignment="1">
      <alignment horizontal="center" vertical="center"/>
    </xf>
    <xf numFmtId="0" fontId="23" fillId="9" borderId="2" xfId="0" applyFont="1" applyFill="1" applyBorder="1" applyAlignment="1">
      <alignment horizontal="justify" vertical="center" wrapText="1"/>
    </xf>
    <xf numFmtId="4" fontId="11" fillId="9" borderId="2" xfId="0" applyNumberFormat="1" applyFont="1" applyFill="1" applyBorder="1" applyAlignment="1">
      <alignment vertical="center" wrapText="1"/>
    </xf>
    <xf numFmtId="165" fontId="11" fillId="9" borderId="2" xfId="0" applyNumberFormat="1" applyFont="1" applyFill="1" applyBorder="1" applyAlignment="1">
      <alignment vertical="center" wrapText="1"/>
    </xf>
    <xf numFmtId="0" fontId="23" fillId="8" borderId="2" xfId="0" applyFont="1" applyFill="1" applyBorder="1" applyAlignment="1">
      <alignment horizontal="justify" vertical="center" wrapText="1"/>
    </xf>
    <xf numFmtId="0" fontId="23" fillId="8" borderId="4" xfId="0" applyFont="1" applyFill="1" applyBorder="1" applyAlignment="1">
      <alignment horizontal="left" vertical="center" wrapText="1"/>
    </xf>
    <xf numFmtId="4" fontId="11" fillId="8" borderId="2" xfId="0" applyNumberFormat="1" applyFont="1" applyFill="1" applyBorder="1" applyAlignment="1">
      <alignment vertical="center"/>
    </xf>
    <xf numFmtId="0" fontId="11" fillId="6" borderId="4" xfId="0" applyFont="1" applyFill="1" applyBorder="1" applyAlignment="1">
      <alignment horizontal="left" vertical="center" wrapText="1"/>
    </xf>
    <xf numFmtId="4" fontId="23" fillId="6" borderId="2" xfId="1" applyNumberFormat="1" applyFont="1" applyFill="1" applyBorder="1" applyAlignment="1">
      <alignment vertical="center"/>
    </xf>
    <xf numFmtId="4" fontId="11" fillId="6" borderId="2" xfId="0" applyNumberFormat="1" applyFont="1" applyFill="1" applyBorder="1" applyAlignment="1">
      <alignment vertical="center"/>
    </xf>
    <xf numFmtId="0" fontId="23" fillId="6" borderId="6" xfId="0" applyFont="1" applyFill="1" applyBorder="1" applyAlignment="1">
      <alignment horizontal="center" vertical="center"/>
    </xf>
    <xf numFmtId="4" fontId="11" fillId="6" borderId="2" xfId="1" applyNumberFormat="1" applyFont="1" applyFill="1" applyBorder="1" applyAlignment="1">
      <alignment vertical="center"/>
    </xf>
    <xf numFmtId="0" fontId="11" fillId="6" borderId="2" xfId="0" applyFont="1" applyFill="1" applyBorder="1" applyAlignment="1">
      <alignment horizontal="left" vertical="center" wrapText="1"/>
    </xf>
    <xf numFmtId="0" fontId="11" fillId="8" borderId="2" xfId="0" applyFont="1" applyFill="1" applyBorder="1" applyAlignment="1">
      <alignment horizontal="left" vertical="center" wrapText="1"/>
    </xf>
    <xf numFmtId="4" fontId="11" fillId="8" borderId="2" xfId="1" applyNumberFormat="1" applyFont="1" applyFill="1" applyBorder="1" applyAlignment="1">
      <alignment vertical="center"/>
    </xf>
    <xf numFmtId="0" fontId="23" fillId="10" borderId="2" xfId="0" applyFont="1" applyFill="1" applyBorder="1" applyAlignment="1">
      <alignment horizontal="center" vertical="center"/>
    </xf>
    <xf numFmtId="0" fontId="23" fillId="10" borderId="2" xfId="0" applyFont="1" applyFill="1" applyBorder="1" applyAlignment="1">
      <alignment horizontal="left" vertical="center" wrapText="1"/>
    </xf>
    <xf numFmtId="0" fontId="11" fillId="10" borderId="2" xfId="0" applyFont="1" applyFill="1" applyBorder="1" applyAlignment="1">
      <alignment horizontal="left" vertical="center" wrapText="1"/>
    </xf>
    <xf numFmtId="4" fontId="11" fillId="10" borderId="2" xfId="0" applyNumberFormat="1" applyFont="1" applyFill="1" applyBorder="1" applyAlignment="1">
      <alignment vertical="center" wrapText="1"/>
    </xf>
    <xf numFmtId="4" fontId="23" fillId="10" borderId="2" xfId="1" applyNumberFormat="1" applyFont="1" applyFill="1" applyBorder="1" applyAlignment="1">
      <alignment vertical="center"/>
    </xf>
    <xf numFmtId="4" fontId="11" fillId="10" borderId="2" xfId="0" applyNumberFormat="1" applyFont="1" applyFill="1" applyBorder="1" applyAlignment="1">
      <alignment vertical="center"/>
    </xf>
    <xf numFmtId="165" fontId="11" fillId="10" borderId="2" xfId="0" applyNumberFormat="1" applyFont="1" applyFill="1" applyBorder="1" applyAlignment="1">
      <alignment vertical="center" wrapText="1"/>
    </xf>
    <xf numFmtId="0" fontId="21" fillId="10" borderId="0" xfId="0" applyFont="1" applyFill="1"/>
    <xf numFmtId="49" fontId="23" fillId="10" borderId="2" xfId="0" applyNumberFormat="1" applyFont="1" applyFill="1" applyBorder="1" applyAlignment="1">
      <alignment horizontal="center" vertical="center"/>
    </xf>
    <xf numFmtId="0" fontId="4" fillId="10" borderId="0" xfId="0" applyFont="1" applyFill="1"/>
    <xf numFmtId="4" fontId="23" fillId="6" borderId="2" xfId="0" applyNumberFormat="1" applyFont="1" applyFill="1" applyBorder="1" applyAlignment="1">
      <alignment vertical="center"/>
    </xf>
    <xf numFmtId="0" fontId="24" fillId="6" borderId="0" xfId="0" applyFont="1" applyFill="1" applyAlignment="1">
      <alignment vertical="center"/>
    </xf>
    <xf numFmtId="4" fontId="23" fillId="8" borderId="2" xfId="0" applyNumberFormat="1" applyFont="1" applyFill="1" applyBorder="1" applyAlignment="1">
      <alignment vertical="center"/>
    </xf>
    <xf numFmtId="0" fontId="24" fillId="8" borderId="0" xfId="0" applyFont="1" applyFill="1" applyAlignment="1">
      <alignment vertical="center"/>
    </xf>
    <xf numFmtId="0" fontId="24" fillId="8" borderId="0" xfId="0" applyFont="1" applyFill="1"/>
    <xf numFmtId="4" fontId="23" fillId="9" borderId="2" xfId="0" applyNumberFormat="1" applyFont="1" applyFill="1" applyBorder="1" applyAlignment="1">
      <alignment vertical="center"/>
    </xf>
    <xf numFmtId="0" fontId="24" fillId="9" borderId="0" xfId="0" applyFont="1" applyFill="1"/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justify" vertical="center" wrapText="1"/>
    </xf>
    <xf numFmtId="4" fontId="11" fillId="0" borderId="2" xfId="0" applyNumberFormat="1" applyFont="1" applyFill="1" applyBorder="1" applyAlignment="1">
      <alignment vertical="center" wrapText="1"/>
    </xf>
    <xf numFmtId="4" fontId="23" fillId="0" borderId="2" xfId="0" applyNumberFormat="1" applyFont="1" applyFill="1" applyBorder="1" applyAlignment="1">
      <alignment vertical="center" wrapText="1"/>
    </xf>
    <xf numFmtId="165" fontId="11" fillId="0" borderId="2" xfId="0" applyNumberFormat="1" applyFont="1" applyFill="1" applyBorder="1" applyAlignment="1">
      <alignment vertical="center" wrapText="1"/>
    </xf>
    <xf numFmtId="0" fontId="23" fillId="0" borderId="2" xfId="0" applyFont="1" applyFill="1" applyBorder="1" applyAlignment="1">
      <alignment horizontal="justify" vertical="center" wrapText="1"/>
    </xf>
    <xf numFmtId="0" fontId="23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23" fillId="0" borderId="2" xfId="1" applyNumberFormat="1" applyFont="1" applyFill="1" applyBorder="1" applyAlignment="1">
      <alignment vertical="center"/>
    </xf>
    <xf numFmtId="0" fontId="23" fillId="0" borderId="6" xfId="0" applyFont="1" applyFill="1" applyBorder="1" applyAlignment="1">
      <alignment horizontal="center" vertical="center"/>
    </xf>
    <xf numFmtId="4" fontId="11" fillId="0" borderId="2" xfId="1" applyNumberFormat="1" applyFont="1" applyFill="1" applyBorder="1" applyAlignment="1">
      <alignment vertical="center"/>
    </xf>
    <xf numFmtId="49" fontId="23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/>
    <xf numFmtId="4" fontId="23" fillId="0" borderId="2" xfId="0" applyNumberFormat="1" applyFont="1" applyFill="1" applyBorder="1" applyAlignment="1">
      <alignment vertical="center"/>
    </xf>
    <xf numFmtId="0" fontId="24" fillId="0" borderId="0" xfId="0" applyFont="1" applyFill="1" applyAlignment="1">
      <alignment vertical="center"/>
    </xf>
    <xf numFmtId="0" fontId="24" fillId="0" borderId="0" xfId="0" applyFont="1" applyFill="1"/>
    <xf numFmtId="0" fontId="27" fillId="3" borderId="0" xfId="0" applyFont="1" applyFill="1"/>
    <xf numFmtId="0" fontId="9" fillId="0" borderId="0" xfId="0" applyFont="1" applyFill="1"/>
    <xf numFmtId="0" fontId="9" fillId="3" borderId="0" xfId="0" applyFont="1" applyFill="1"/>
    <xf numFmtId="0" fontId="9" fillId="7" borderId="0" xfId="0" applyFont="1" applyFill="1"/>
    <xf numFmtId="165" fontId="9" fillId="0" borderId="0" xfId="0" applyNumberFormat="1" applyFont="1" applyFill="1"/>
    <xf numFmtId="165" fontId="9" fillId="3" borderId="0" xfId="0" applyNumberFormat="1" applyFont="1" applyFill="1"/>
    <xf numFmtId="0" fontId="11" fillId="0" borderId="3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165" fontId="13" fillId="0" borderId="8" xfId="0" applyNumberFormat="1" applyFont="1" applyFill="1" applyBorder="1" applyAlignment="1">
      <alignment horizontal="center" vertical="center" wrapText="1"/>
    </xf>
    <xf numFmtId="165" fontId="13" fillId="0" borderId="9" xfId="0" applyNumberFormat="1" applyFont="1" applyFill="1" applyBorder="1" applyAlignment="1">
      <alignment horizontal="center" vertical="center" wrapText="1"/>
    </xf>
    <xf numFmtId="165" fontId="13" fillId="0" borderId="10" xfId="0" applyNumberFormat="1" applyFont="1" applyFill="1" applyBorder="1" applyAlignment="1">
      <alignment horizontal="center" vertical="center" wrapText="1"/>
    </xf>
    <xf numFmtId="165" fontId="13" fillId="0" borderId="4" xfId="0" applyNumberFormat="1" applyFont="1" applyFill="1" applyBorder="1" applyAlignment="1">
      <alignment horizontal="center" vertical="center" wrapText="1"/>
    </xf>
    <xf numFmtId="165" fontId="13" fillId="0" borderId="6" xfId="0" applyNumberFormat="1" applyFont="1" applyFill="1" applyBorder="1" applyAlignment="1">
      <alignment horizontal="center" vertical="center" wrapText="1"/>
    </xf>
    <xf numFmtId="0" fontId="28" fillId="0" borderId="0" xfId="0" applyFont="1" applyFill="1" applyAlignment="1">
      <alignment horizontal="center"/>
    </xf>
    <xf numFmtId="0" fontId="28" fillId="0" borderId="0" xfId="0" applyFont="1" applyFill="1" applyAlignment="1">
      <alignment horizontal="center" wrapText="1"/>
    </xf>
    <xf numFmtId="165" fontId="9" fillId="0" borderId="0" xfId="0" applyNumberFormat="1" applyFont="1" applyFill="1" applyAlignment="1">
      <alignment horizontal="right"/>
    </xf>
    <xf numFmtId="0" fontId="11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20" fillId="6" borderId="4" xfId="0" applyFont="1" applyFill="1" applyBorder="1" applyAlignment="1">
      <alignment horizontal="center" vertical="center" wrapText="1"/>
    </xf>
    <xf numFmtId="0" fontId="20" fillId="6" borderId="5" xfId="0" applyFont="1" applyFill="1" applyBorder="1" applyAlignment="1">
      <alignment horizontal="center" vertical="center" wrapText="1"/>
    </xf>
    <xf numFmtId="0" fontId="20" fillId="6" borderId="6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18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0" xfId="0" applyFont="1" applyFill="1" applyAlignment="1">
      <alignment horizontal="right" vertical="center" wrapText="1"/>
    </xf>
    <xf numFmtId="0" fontId="11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horizontal="right" vertical="center" wrapText="1"/>
    </xf>
    <xf numFmtId="0" fontId="11" fillId="0" borderId="0" xfId="0" applyFont="1" applyFill="1" applyAlignment="1">
      <alignment horizontal="right" vertical="center"/>
    </xf>
  </cellXfs>
  <cellStyles count="4">
    <cellStyle name="Обычный" xfId="0" builtinId="0"/>
    <cellStyle name="Обычный 2" xfId="3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outlinePr summaryBelow="0"/>
    <pageSetUpPr fitToPage="1"/>
  </sheetPr>
  <dimension ref="A1:I182"/>
  <sheetViews>
    <sheetView tabSelected="1" zoomScale="90" zoomScaleNormal="90" workbookViewId="0">
      <selection activeCell="N13" sqref="N13"/>
    </sheetView>
  </sheetViews>
  <sheetFormatPr defaultRowHeight="15.75" x14ac:dyDescent="0.25"/>
  <cols>
    <col min="1" max="1" width="6.7109375" style="61" customWidth="1"/>
    <col min="2" max="2" width="109.5703125" style="100" customWidth="1"/>
    <col min="3" max="3" width="15.42578125" style="100" hidden="1" customWidth="1"/>
    <col min="4" max="4" width="17.28515625" style="101" hidden="1" customWidth="1"/>
    <col min="5" max="5" width="14.42578125" style="100" hidden="1" customWidth="1"/>
    <col min="6" max="6" width="10.140625" style="102" customWidth="1"/>
    <col min="7" max="7" width="11" style="103" customWidth="1"/>
    <col min="8" max="8" width="9.42578125" style="102" customWidth="1"/>
    <col min="9" max="9" width="9.140625" style="102" customWidth="1"/>
    <col min="10" max="16384" width="9.140625" style="55"/>
  </cols>
  <sheetData>
    <row r="1" spans="1:9" ht="18.75" x14ac:dyDescent="0.3">
      <c r="A1" s="177"/>
      <c r="B1" s="178"/>
      <c r="C1" s="178"/>
      <c r="D1" s="179"/>
      <c r="E1" s="180" t="s">
        <v>384</v>
      </c>
      <c r="F1" s="181"/>
      <c r="G1" s="182"/>
      <c r="H1" s="196" t="s">
        <v>397</v>
      </c>
      <c r="I1" s="196"/>
    </row>
    <row r="2" spans="1:9" ht="60.75" customHeight="1" x14ac:dyDescent="0.2">
      <c r="A2" s="212" t="s">
        <v>398</v>
      </c>
      <c r="B2" s="213"/>
      <c r="C2" s="213"/>
      <c r="D2" s="213"/>
      <c r="E2" s="213"/>
      <c r="F2" s="213"/>
      <c r="G2" s="213"/>
      <c r="H2" s="213"/>
      <c r="I2" s="213"/>
    </row>
    <row r="3" spans="1:9" ht="9" customHeight="1" x14ac:dyDescent="0.2">
      <c r="A3" s="214"/>
      <c r="B3" s="215"/>
      <c r="C3" s="215"/>
      <c r="D3" s="215"/>
      <c r="E3" s="215"/>
      <c r="F3" s="215"/>
      <c r="G3" s="215"/>
      <c r="H3" s="215"/>
      <c r="I3" s="215"/>
    </row>
    <row r="4" spans="1:9" ht="18.75" x14ac:dyDescent="0.3">
      <c r="A4" s="194" t="s">
        <v>396</v>
      </c>
      <c r="B4" s="194"/>
      <c r="C4" s="194"/>
      <c r="D4" s="194"/>
      <c r="E4" s="194"/>
      <c r="F4" s="194"/>
      <c r="G4" s="194"/>
      <c r="H4" s="194"/>
      <c r="I4" s="194"/>
    </row>
    <row r="5" spans="1:9" ht="20.25" customHeight="1" x14ac:dyDescent="0.3">
      <c r="A5" s="195" t="s">
        <v>390</v>
      </c>
      <c r="B5" s="195"/>
      <c r="C5" s="195"/>
      <c r="D5" s="195"/>
      <c r="E5" s="195"/>
      <c r="F5" s="195"/>
      <c r="G5" s="195"/>
      <c r="H5" s="195"/>
      <c r="I5" s="195"/>
    </row>
    <row r="6" spans="1:9" x14ac:dyDescent="0.25">
      <c r="E6" s="100" t="s">
        <v>385</v>
      </c>
      <c r="I6" s="102" t="s">
        <v>385</v>
      </c>
    </row>
    <row r="7" spans="1:9" s="56" customFormat="1" ht="16.5" customHeight="1" x14ac:dyDescent="0.25">
      <c r="A7" s="186" t="s">
        <v>391</v>
      </c>
      <c r="B7" s="184" t="s">
        <v>386</v>
      </c>
      <c r="C7" s="185" t="s">
        <v>14</v>
      </c>
      <c r="D7" s="185"/>
      <c r="E7" s="185"/>
      <c r="F7" s="189" t="s">
        <v>387</v>
      </c>
      <c r="G7" s="191"/>
      <c r="H7" s="191"/>
      <c r="I7" s="190"/>
    </row>
    <row r="8" spans="1:9" s="56" customFormat="1" ht="34.5" customHeight="1" x14ac:dyDescent="0.25">
      <c r="A8" s="187"/>
      <c r="B8" s="184"/>
      <c r="C8" s="161"/>
      <c r="D8" s="161"/>
      <c r="E8" s="161"/>
      <c r="F8" s="192" t="s">
        <v>392</v>
      </c>
      <c r="G8" s="189" t="s">
        <v>393</v>
      </c>
      <c r="H8" s="190"/>
      <c r="I8" s="192" t="s">
        <v>394</v>
      </c>
    </row>
    <row r="9" spans="1:9" ht="15.75" customHeight="1" x14ac:dyDescent="0.2">
      <c r="A9" s="188"/>
      <c r="B9" s="184"/>
      <c r="C9" s="104" t="s">
        <v>4</v>
      </c>
      <c r="D9" s="64" t="s">
        <v>5</v>
      </c>
      <c r="E9" s="104" t="s">
        <v>6</v>
      </c>
      <c r="F9" s="193"/>
      <c r="G9" s="122" t="s">
        <v>388</v>
      </c>
      <c r="H9" s="121" t="s">
        <v>389</v>
      </c>
      <c r="I9" s="193"/>
    </row>
    <row r="10" spans="1:9" s="57" customFormat="1" hidden="1" x14ac:dyDescent="0.25">
      <c r="A10" s="87">
        <v>1</v>
      </c>
      <c r="B10" s="105">
        <v>3</v>
      </c>
      <c r="C10" s="105">
        <v>6</v>
      </c>
      <c r="D10" s="89">
        <v>7</v>
      </c>
      <c r="E10" s="105">
        <v>8</v>
      </c>
      <c r="F10" s="106">
        <v>6</v>
      </c>
      <c r="G10" s="107">
        <v>7</v>
      </c>
      <c r="H10" s="106">
        <v>8</v>
      </c>
      <c r="I10" s="106">
        <v>8</v>
      </c>
    </row>
    <row r="11" spans="1:9" s="60" customFormat="1" ht="39.75" customHeight="1" x14ac:dyDescent="0.2">
      <c r="A11" s="58">
        <v>1</v>
      </c>
      <c r="B11" s="66" t="s">
        <v>308</v>
      </c>
      <c r="C11" s="74">
        <f>ROUND(D11/94.9999%,0)</f>
        <v>210527</v>
      </c>
      <c r="D11" s="74">
        <v>200000</v>
      </c>
      <c r="E11" s="74">
        <f t="shared" ref="E11:E51" si="0">C11-D11</f>
        <v>10527</v>
      </c>
      <c r="F11" s="98">
        <f>G11+H11+I11</f>
        <v>210.52699999999999</v>
      </c>
      <c r="G11" s="98">
        <f t="shared" ref="G11:H13" si="1">D11/1000</f>
        <v>200</v>
      </c>
      <c r="H11" s="98">
        <f t="shared" si="1"/>
        <v>10.526999999999999</v>
      </c>
      <c r="I11" s="98"/>
    </row>
    <row r="12" spans="1:9" s="60" customFormat="1" ht="31.5" x14ac:dyDescent="0.2">
      <c r="A12" s="58">
        <v>2</v>
      </c>
      <c r="B12" s="66" t="s">
        <v>309</v>
      </c>
      <c r="C12" s="74">
        <f t="shared" ref="C12:C70" si="2">ROUND(D12/94.9999%,0)</f>
        <v>315790</v>
      </c>
      <c r="D12" s="74">
        <v>300000</v>
      </c>
      <c r="E12" s="74">
        <f t="shared" si="0"/>
        <v>15790</v>
      </c>
      <c r="F12" s="98">
        <f t="shared" ref="F12:F75" si="3">G12+H12+I12</f>
        <v>315.79000000000002</v>
      </c>
      <c r="G12" s="98">
        <f t="shared" si="1"/>
        <v>300</v>
      </c>
      <c r="H12" s="98">
        <f t="shared" si="1"/>
        <v>15.79</v>
      </c>
      <c r="I12" s="98"/>
    </row>
    <row r="13" spans="1:9" s="60" customFormat="1" ht="36" customHeight="1" x14ac:dyDescent="0.2">
      <c r="A13" s="58">
        <v>3</v>
      </c>
      <c r="B13" s="66" t="s">
        <v>366</v>
      </c>
      <c r="C13" s="74">
        <f t="shared" si="2"/>
        <v>442106</v>
      </c>
      <c r="D13" s="74">
        <v>420000</v>
      </c>
      <c r="E13" s="74">
        <f t="shared" si="0"/>
        <v>22106</v>
      </c>
      <c r="F13" s="98">
        <f t="shared" si="3"/>
        <v>442.10599999999999</v>
      </c>
      <c r="G13" s="98">
        <f t="shared" si="1"/>
        <v>420</v>
      </c>
      <c r="H13" s="98">
        <f t="shared" si="1"/>
        <v>22.106000000000002</v>
      </c>
      <c r="I13" s="98"/>
    </row>
    <row r="14" spans="1:9" ht="29.25" customHeight="1" x14ac:dyDescent="0.2">
      <c r="A14" s="65">
        <v>4</v>
      </c>
      <c r="B14" s="162" t="s">
        <v>278</v>
      </c>
      <c r="C14" s="163">
        <f>D14+E14</f>
        <v>105264</v>
      </c>
      <c r="D14" s="164">
        <v>100000</v>
      </c>
      <c r="E14" s="163">
        <v>5264</v>
      </c>
      <c r="F14" s="98">
        <f t="shared" si="3"/>
        <v>315.79200000000003</v>
      </c>
      <c r="G14" s="165">
        <f t="shared" ref="G14:H14" si="4">G15+G16+G17</f>
        <v>300</v>
      </c>
      <c r="H14" s="165">
        <f t="shared" si="4"/>
        <v>15.792000000000002</v>
      </c>
      <c r="I14" s="165"/>
    </row>
    <row r="15" spans="1:9" s="95" customFormat="1" ht="29.25" hidden="1" customHeight="1" x14ac:dyDescent="0.2">
      <c r="A15" s="91">
        <v>4</v>
      </c>
      <c r="B15" s="96" t="s">
        <v>278</v>
      </c>
      <c r="C15" s="93">
        <f>D15+E15</f>
        <v>105264</v>
      </c>
      <c r="D15" s="94">
        <v>100000</v>
      </c>
      <c r="E15" s="93">
        <v>5264</v>
      </c>
      <c r="F15" s="98">
        <f t="shared" si="3"/>
        <v>105.264</v>
      </c>
      <c r="G15" s="123">
        <f t="shared" ref="G15:H17" si="5">D15/1000</f>
        <v>100</v>
      </c>
      <c r="H15" s="123">
        <f t="shared" si="5"/>
        <v>5.2640000000000002</v>
      </c>
      <c r="I15" s="123"/>
    </row>
    <row r="16" spans="1:9" s="95" customFormat="1" ht="28.5" hidden="1" customHeight="1" x14ac:dyDescent="0.2">
      <c r="A16" s="91">
        <v>4</v>
      </c>
      <c r="B16" s="96" t="s">
        <v>278</v>
      </c>
      <c r="C16" s="93">
        <f>D16+E16</f>
        <v>105264</v>
      </c>
      <c r="D16" s="94">
        <v>100000</v>
      </c>
      <c r="E16" s="93">
        <v>5264</v>
      </c>
      <c r="F16" s="98">
        <f t="shared" si="3"/>
        <v>105.264</v>
      </c>
      <c r="G16" s="123">
        <f t="shared" si="5"/>
        <v>100</v>
      </c>
      <c r="H16" s="123">
        <f t="shared" si="5"/>
        <v>5.2640000000000002</v>
      </c>
      <c r="I16" s="123"/>
    </row>
    <row r="17" spans="1:9" s="95" customFormat="1" ht="27.75" hidden="1" customHeight="1" x14ac:dyDescent="0.2">
      <c r="A17" s="91">
        <v>4</v>
      </c>
      <c r="B17" s="96" t="s">
        <v>278</v>
      </c>
      <c r="C17" s="93">
        <f>D17+E17</f>
        <v>105264</v>
      </c>
      <c r="D17" s="93">
        <v>100000</v>
      </c>
      <c r="E17" s="93">
        <v>5264</v>
      </c>
      <c r="F17" s="98">
        <f t="shared" si="3"/>
        <v>105.264</v>
      </c>
      <c r="G17" s="123">
        <f t="shared" si="5"/>
        <v>100</v>
      </c>
      <c r="H17" s="123">
        <f t="shared" si="5"/>
        <v>5.2640000000000002</v>
      </c>
      <c r="I17" s="123"/>
    </row>
    <row r="18" spans="1:9" ht="25.5" customHeight="1" x14ac:dyDescent="0.2">
      <c r="A18" s="65">
        <v>5</v>
      </c>
      <c r="B18" s="162" t="s">
        <v>292</v>
      </c>
      <c r="C18" s="163">
        <f t="shared" ref="C18" si="6">ROUND(D18/94.9999%,0)</f>
        <v>252632</v>
      </c>
      <c r="D18" s="164">
        <v>240000</v>
      </c>
      <c r="E18" s="163">
        <f t="shared" ref="E18" si="7">C18-D18</f>
        <v>12632</v>
      </c>
      <c r="F18" s="98">
        <f t="shared" si="3"/>
        <v>968.423</v>
      </c>
      <c r="G18" s="165">
        <f t="shared" ref="G18:H18" si="8">G19+G20+G21+G22</f>
        <v>920</v>
      </c>
      <c r="H18" s="165">
        <f t="shared" si="8"/>
        <v>48.423000000000002</v>
      </c>
      <c r="I18" s="165"/>
    </row>
    <row r="19" spans="1:9" s="97" customFormat="1" ht="25.5" hidden="1" customHeight="1" x14ac:dyDescent="0.2">
      <c r="A19" s="124">
        <v>5</v>
      </c>
      <c r="B19" s="125" t="s">
        <v>292</v>
      </c>
      <c r="C19" s="126">
        <f t="shared" si="2"/>
        <v>252632</v>
      </c>
      <c r="D19" s="127">
        <v>240000</v>
      </c>
      <c r="E19" s="126">
        <f t="shared" si="0"/>
        <v>12632</v>
      </c>
      <c r="F19" s="98">
        <f t="shared" si="3"/>
        <v>252.63200000000001</v>
      </c>
      <c r="G19" s="128">
        <f t="shared" ref="G19:G46" si="9">D19/1000</f>
        <v>240</v>
      </c>
      <c r="H19" s="128">
        <f t="shared" ref="H19:H46" si="10">E19/1000</f>
        <v>12.632</v>
      </c>
      <c r="I19" s="128"/>
    </row>
    <row r="20" spans="1:9" s="97" customFormat="1" ht="24.75" hidden="1" customHeight="1" x14ac:dyDescent="0.2">
      <c r="A20" s="124">
        <v>5</v>
      </c>
      <c r="B20" s="125" t="s">
        <v>292</v>
      </c>
      <c r="C20" s="126">
        <f t="shared" si="2"/>
        <v>252632</v>
      </c>
      <c r="D20" s="127">
        <v>240000</v>
      </c>
      <c r="E20" s="126">
        <f t="shared" si="0"/>
        <v>12632</v>
      </c>
      <c r="F20" s="98">
        <f t="shared" si="3"/>
        <v>252.63200000000001</v>
      </c>
      <c r="G20" s="128">
        <f t="shared" si="9"/>
        <v>240</v>
      </c>
      <c r="H20" s="128">
        <f t="shared" si="10"/>
        <v>12.632</v>
      </c>
      <c r="I20" s="128"/>
    </row>
    <row r="21" spans="1:9" s="97" customFormat="1" ht="22.5" hidden="1" customHeight="1" x14ac:dyDescent="0.2">
      <c r="A21" s="124">
        <v>5</v>
      </c>
      <c r="B21" s="125" t="s">
        <v>292</v>
      </c>
      <c r="C21" s="126">
        <f t="shared" si="2"/>
        <v>252632</v>
      </c>
      <c r="D21" s="126">
        <v>240000</v>
      </c>
      <c r="E21" s="126">
        <f t="shared" si="0"/>
        <v>12632</v>
      </c>
      <c r="F21" s="98">
        <f t="shared" si="3"/>
        <v>252.63200000000001</v>
      </c>
      <c r="G21" s="128">
        <f t="shared" si="9"/>
        <v>240</v>
      </c>
      <c r="H21" s="128">
        <f t="shared" si="10"/>
        <v>12.632</v>
      </c>
      <c r="I21" s="128"/>
    </row>
    <row r="22" spans="1:9" s="97" customFormat="1" ht="22.5" hidden="1" customHeight="1" x14ac:dyDescent="0.2">
      <c r="A22" s="124">
        <v>5</v>
      </c>
      <c r="B22" s="125" t="s">
        <v>292</v>
      </c>
      <c r="C22" s="126">
        <f t="shared" si="2"/>
        <v>210527</v>
      </c>
      <c r="D22" s="126">
        <v>200000</v>
      </c>
      <c r="E22" s="126">
        <f t="shared" si="0"/>
        <v>10527</v>
      </c>
      <c r="F22" s="98">
        <f t="shared" si="3"/>
        <v>210.52699999999999</v>
      </c>
      <c r="G22" s="128">
        <f t="shared" si="9"/>
        <v>200</v>
      </c>
      <c r="H22" s="128">
        <f t="shared" si="10"/>
        <v>10.526999999999999</v>
      </c>
      <c r="I22" s="128"/>
    </row>
    <row r="23" spans="1:9" s="60" customFormat="1" ht="31.5" x14ac:dyDescent="0.2">
      <c r="A23" s="58">
        <v>6</v>
      </c>
      <c r="B23" s="66" t="s">
        <v>293</v>
      </c>
      <c r="C23" s="74">
        <f t="shared" si="2"/>
        <v>315790</v>
      </c>
      <c r="D23" s="75">
        <v>300000</v>
      </c>
      <c r="E23" s="74">
        <f t="shared" si="0"/>
        <v>15790</v>
      </c>
      <c r="F23" s="98">
        <f t="shared" si="3"/>
        <v>315.79000000000002</v>
      </c>
      <c r="G23" s="98">
        <f t="shared" si="9"/>
        <v>300</v>
      </c>
      <c r="H23" s="98">
        <f t="shared" si="10"/>
        <v>15.79</v>
      </c>
      <c r="I23" s="98"/>
    </row>
    <row r="24" spans="1:9" s="60" customFormat="1" ht="37.5" customHeight="1" x14ac:dyDescent="0.2">
      <c r="A24" s="58">
        <v>7</v>
      </c>
      <c r="B24" s="66" t="s">
        <v>301</v>
      </c>
      <c r="C24" s="74">
        <f>D24+E24</f>
        <v>368422</v>
      </c>
      <c r="D24" s="75">
        <v>350000</v>
      </c>
      <c r="E24" s="74">
        <v>18422</v>
      </c>
      <c r="F24" s="98">
        <f t="shared" si="3"/>
        <v>368.42200000000003</v>
      </c>
      <c r="G24" s="98">
        <f t="shared" si="9"/>
        <v>350</v>
      </c>
      <c r="H24" s="98">
        <f t="shared" si="10"/>
        <v>18.422000000000001</v>
      </c>
      <c r="I24" s="98"/>
    </row>
    <row r="25" spans="1:9" s="60" customFormat="1" ht="31.5" x14ac:dyDescent="0.2">
      <c r="A25" s="58">
        <v>8</v>
      </c>
      <c r="B25" s="66" t="s">
        <v>349</v>
      </c>
      <c r="C25" s="74">
        <f>D25+E25</f>
        <v>368422</v>
      </c>
      <c r="D25" s="74">
        <v>350000</v>
      </c>
      <c r="E25" s="74">
        <v>18422</v>
      </c>
      <c r="F25" s="98">
        <f t="shared" si="3"/>
        <v>368.42200000000003</v>
      </c>
      <c r="G25" s="98">
        <f t="shared" si="9"/>
        <v>350</v>
      </c>
      <c r="H25" s="98">
        <f t="shared" si="10"/>
        <v>18.422000000000001</v>
      </c>
      <c r="I25" s="98"/>
    </row>
    <row r="26" spans="1:9" s="60" customFormat="1" ht="45.75" customHeight="1" x14ac:dyDescent="0.2">
      <c r="A26" s="58">
        <v>9</v>
      </c>
      <c r="B26" s="66" t="s">
        <v>374</v>
      </c>
      <c r="C26" s="74">
        <f t="shared" si="2"/>
        <v>505264</v>
      </c>
      <c r="D26" s="74">
        <v>480000</v>
      </c>
      <c r="E26" s="74">
        <f t="shared" si="0"/>
        <v>25264</v>
      </c>
      <c r="F26" s="98">
        <f t="shared" si="3"/>
        <v>505.26400000000001</v>
      </c>
      <c r="G26" s="98">
        <f t="shared" si="9"/>
        <v>480</v>
      </c>
      <c r="H26" s="98">
        <f t="shared" si="10"/>
        <v>25.263999999999999</v>
      </c>
      <c r="I26" s="98"/>
    </row>
    <row r="27" spans="1:9" s="60" customFormat="1" ht="31.5" x14ac:dyDescent="0.2">
      <c r="A27" s="58">
        <v>10</v>
      </c>
      <c r="B27" s="66" t="s">
        <v>365</v>
      </c>
      <c r="C27" s="74">
        <f t="shared" si="2"/>
        <v>263158</v>
      </c>
      <c r="D27" s="74">
        <v>250000</v>
      </c>
      <c r="E27" s="74">
        <f t="shared" si="0"/>
        <v>13158</v>
      </c>
      <c r="F27" s="98">
        <f t="shared" si="3"/>
        <v>263.15800000000002</v>
      </c>
      <c r="G27" s="98">
        <f t="shared" si="9"/>
        <v>250</v>
      </c>
      <c r="H27" s="98">
        <f t="shared" si="10"/>
        <v>13.157999999999999</v>
      </c>
      <c r="I27" s="98"/>
    </row>
    <row r="28" spans="1:9" s="60" customFormat="1" ht="31.5" x14ac:dyDescent="0.2">
      <c r="A28" s="58">
        <v>11</v>
      </c>
      <c r="B28" s="66" t="s">
        <v>369</v>
      </c>
      <c r="C28" s="74">
        <f>D28+E28</f>
        <v>105264</v>
      </c>
      <c r="D28" s="74">
        <v>100000</v>
      </c>
      <c r="E28" s="74">
        <v>5264</v>
      </c>
      <c r="F28" s="98">
        <f t="shared" si="3"/>
        <v>105.264</v>
      </c>
      <c r="G28" s="98">
        <f t="shared" si="9"/>
        <v>100</v>
      </c>
      <c r="H28" s="98">
        <f t="shared" si="10"/>
        <v>5.2640000000000002</v>
      </c>
      <c r="I28" s="98"/>
    </row>
    <row r="29" spans="1:9" s="60" customFormat="1" ht="31.5" x14ac:dyDescent="0.2">
      <c r="A29" s="58">
        <v>12</v>
      </c>
      <c r="B29" s="59" t="s">
        <v>370</v>
      </c>
      <c r="C29" s="74">
        <f t="shared" si="2"/>
        <v>442106</v>
      </c>
      <c r="D29" s="74">
        <v>420000</v>
      </c>
      <c r="E29" s="74">
        <f t="shared" si="0"/>
        <v>22106</v>
      </c>
      <c r="F29" s="98">
        <f t="shared" si="3"/>
        <v>442.10599999999999</v>
      </c>
      <c r="G29" s="98">
        <f t="shared" si="9"/>
        <v>420</v>
      </c>
      <c r="H29" s="98">
        <f t="shared" si="10"/>
        <v>22.106000000000002</v>
      </c>
      <c r="I29" s="98"/>
    </row>
    <row r="30" spans="1:9" s="60" customFormat="1" ht="42" customHeight="1" x14ac:dyDescent="0.2">
      <c r="A30" s="58">
        <v>13</v>
      </c>
      <c r="B30" s="59" t="s">
        <v>340</v>
      </c>
      <c r="C30" s="74">
        <f t="shared" si="2"/>
        <v>263158</v>
      </c>
      <c r="D30" s="75">
        <v>250000</v>
      </c>
      <c r="E30" s="75">
        <f t="shared" si="0"/>
        <v>13158</v>
      </c>
      <c r="F30" s="98">
        <f t="shared" si="3"/>
        <v>263.15800000000002</v>
      </c>
      <c r="G30" s="98">
        <f t="shared" si="9"/>
        <v>250</v>
      </c>
      <c r="H30" s="98">
        <f t="shared" si="10"/>
        <v>13.157999999999999</v>
      </c>
      <c r="I30" s="98"/>
    </row>
    <row r="31" spans="1:9" s="60" customFormat="1" ht="41.25" customHeight="1" x14ac:dyDescent="0.2">
      <c r="A31" s="58">
        <v>14</v>
      </c>
      <c r="B31" s="59" t="s">
        <v>341</v>
      </c>
      <c r="C31" s="74">
        <f t="shared" si="2"/>
        <v>263158</v>
      </c>
      <c r="D31" s="75">
        <v>250000</v>
      </c>
      <c r="E31" s="75">
        <f t="shared" si="0"/>
        <v>13158</v>
      </c>
      <c r="F31" s="98">
        <f t="shared" si="3"/>
        <v>263.15800000000002</v>
      </c>
      <c r="G31" s="98">
        <f t="shared" si="9"/>
        <v>250</v>
      </c>
      <c r="H31" s="98">
        <f t="shared" si="10"/>
        <v>13.157999999999999</v>
      </c>
      <c r="I31" s="98"/>
    </row>
    <row r="32" spans="1:9" s="60" customFormat="1" ht="31.5" x14ac:dyDescent="0.2">
      <c r="A32" s="58">
        <v>15</v>
      </c>
      <c r="B32" s="59" t="s">
        <v>288</v>
      </c>
      <c r="C32" s="74">
        <f t="shared" si="2"/>
        <v>263158</v>
      </c>
      <c r="D32" s="75">
        <v>250000</v>
      </c>
      <c r="E32" s="75">
        <f t="shared" si="0"/>
        <v>13158</v>
      </c>
      <c r="F32" s="98">
        <f t="shared" si="3"/>
        <v>263.15800000000002</v>
      </c>
      <c r="G32" s="98">
        <f t="shared" si="9"/>
        <v>250</v>
      </c>
      <c r="H32" s="98">
        <f t="shared" si="10"/>
        <v>13.157999999999999</v>
      </c>
      <c r="I32" s="98"/>
    </row>
    <row r="33" spans="1:9" s="60" customFormat="1" ht="31.5" x14ac:dyDescent="0.2">
      <c r="A33" s="58">
        <v>16</v>
      </c>
      <c r="B33" s="59" t="s">
        <v>300</v>
      </c>
      <c r="C33" s="74">
        <f t="shared" si="2"/>
        <v>210527</v>
      </c>
      <c r="D33" s="75">
        <v>200000</v>
      </c>
      <c r="E33" s="75">
        <f t="shared" si="0"/>
        <v>10527</v>
      </c>
      <c r="F33" s="98">
        <f t="shared" si="3"/>
        <v>210.52699999999999</v>
      </c>
      <c r="G33" s="98">
        <f t="shared" si="9"/>
        <v>200</v>
      </c>
      <c r="H33" s="98">
        <f t="shared" si="10"/>
        <v>10.526999999999999</v>
      </c>
      <c r="I33" s="98"/>
    </row>
    <row r="34" spans="1:9" s="60" customFormat="1" ht="31.5" x14ac:dyDescent="0.2">
      <c r="A34" s="58">
        <v>17</v>
      </c>
      <c r="B34" s="59" t="s">
        <v>342</v>
      </c>
      <c r="C34" s="74">
        <f t="shared" si="2"/>
        <v>210527</v>
      </c>
      <c r="D34" s="75">
        <v>200000</v>
      </c>
      <c r="E34" s="75">
        <f t="shared" si="0"/>
        <v>10527</v>
      </c>
      <c r="F34" s="98">
        <f t="shared" si="3"/>
        <v>210.52699999999999</v>
      </c>
      <c r="G34" s="98">
        <f t="shared" si="9"/>
        <v>200</v>
      </c>
      <c r="H34" s="98">
        <f t="shared" si="10"/>
        <v>10.526999999999999</v>
      </c>
      <c r="I34" s="98"/>
    </row>
    <row r="35" spans="1:9" s="60" customFormat="1" ht="31.5" x14ac:dyDescent="0.2">
      <c r="A35" s="58">
        <v>18</v>
      </c>
      <c r="B35" s="59" t="s">
        <v>343</v>
      </c>
      <c r="C35" s="74">
        <f t="shared" si="2"/>
        <v>421053</v>
      </c>
      <c r="D35" s="75">
        <v>400000</v>
      </c>
      <c r="E35" s="75">
        <f t="shared" si="0"/>
        <v>21053</v>
      </c>
      <c r="F35" s="98">
        <f t="shared" si="3"/>
        <v>421.053</v>
      </c>
      <c r="G35" s="98">
        <f t="shared" si="9"/>
        <v>400</v>
      </c>
      <c r="H35" s="98">
        <f t="shared" si="10"/>
        <v>21.053000000000001</v>
      </c>
      <c r="I35" s="98"/>
    </row>
    <row r="36" spans="1:9" s="60" customFormat="1" ht="31.5" x14ac:dyDescent="0.2">
      <c r="A36" s="58">
        <v>19</v>
      </c>
      <c r="B36" s="59" t="s">
        <v>367</v>
      </c>
      <c r="C36" s="74">
        <f>D36+E36</f>
        <v>105264</v>
      </c>
      <c r="D36" s="75">
        <v>100000</v>
      </c>
      <c r="E36" s="75">
        <v>5264</v>
      </c>
      <c r="F36" s="98">
        <f t="shared" si="3"/>
        <v>105.264</v>
      </c>
      <c r="G36" s="98">
        <f t="shared" si="9"/>
        <v>100</v>
      </c>
      <c r="H36" s="98">
        <f t="shared" si="10"/>
        <v>5.2640000000000002</v>
      </c>
      <c r="I36" s="98"/>
    </row>
    <row r="37" spans="1:9" s="60" customFormat="1" ht="31.5" x14ac:dyDescent="0.2">
      <c r="A37" s="58">
        <v>20</v>
      </c>
      <c r="B37" s="59" t="s">
        <v>299</v>
      </c>
      <c r="C37" s="74">
        <f t="shared" si="2"/>
        <v>421053</v>
      </c>
      <c r="D37" s="75">
        <v>400000</v>
      </c>
      <c r="E37" s="75">
        <f t="shared" si="0"/>
        <v>21053</v>
      </c>
      <c r="F37" s="98">
        <f t="shared" si="3"/>
        <v>421.053</v>
      </c>
      <c r="G37" s="98">
        <f t="shared" si="9"/>
        <v>400</v>
      </c>
      <c r="H37" s="98">
        <f t="shared" si="10"/>
        <v>21.053000000000001</v>
      </c>
      <c r="I37" s="98"/>
    </row>
    <row r="38" spans="1:9" s="60" customFormat="1" ht="31.5" x14ac:dyDescent="0.2">
      <c r="A38" s="58">
        <v>21</v>
      </c>
      <c r="B38" s="59" t="s">
        <v>279</v>
      </c>
      <c r="C38" s="74">
        <f t="shared" si="2"/>
        <v>421053</v>
      </c>
      <c r="D38" s="75">
        <v>400000</v>
      </c>
      <c r="E38" s="75">
        <f t="shared" si="0"/>
        <v>21053</v>
      </c>
      <c r="F38" s="98">
        <f t="shared" si="3"/>
        <v>421.053</v>
      </c>
      <c r="G38" s="98">
        <f t="shared" si="9"/>
        <v>400</v>
      </c>
      <c r="H38" s="98">
        <f t="shared" si="10"/>
        <v>21.053000000000001</v>
      </c>
      <c r="I38" s="98"/>
    </row>
    <row r="39" spans="1:9" s="60" customFormat="1" ht="31.5" x14ac:dyDescent="0.2">
      <c r="A39" s="58">
        <v>22</v>
      </c>
      <c r="B39" s="59" t="s">
        <v>344</v>
      </c>
      <c r="C39" s="74">
        <f t="shared" si="2"/>
        <v>315790</v>
      </c>
      <c r="D39" s="75">
        <v>300000</v>
      </c>
      <c r="E39" s="75">
        <f t="shared" si="0"/>
        <v>15790</v>
      </c>
      <c r="F39" s="98">
        <f t="shared" si="3"/>
        <v>315.79000000000002</v>
      </c>
      <c r="G39" s="98">
        <f t="shared" si="9"/>
        <v>300</v>
      </c>
      <c r="H39" s="98">
        <f t="shared" si="10"/>
        <v>15.79</v>
      </c>
      <c r="I39" s="98"/>
    </row>
    <row r="40" spans="1:9" s="60" customFormat="1" ht="31.5" x14ac:dyDescent="0.2">
      <c r="A40" s="58">
        <v>23</v>
      </c>
      <c r="B40" s="59" t="s">
        <v>289</v>
      </c>
      <c r="C40" s="74">
        <f t="shared" si="2"/>
        <v>631580</v>
      </c>
      <c r="D40" s="75">
        <v>600000</v>
      </c>
      <c r="E40" s="75">
        <f t="shared" si="0"/>
        <v>31580</v>
      </c>
      <c r="F40" s="98">
        <f t="shared" si="3"/>
        <v>631.58000000000004</v>
      </c>
      <c r="G40" s="98">
        <f t="shared" si="9"/>
        <v>600</v>
      </c>
      <c r="H40" s="98">
        <f t="shared" si="10"/>
        <v>31.58</v>
      </c>
      <c r="I40" s="98"/>
    </row>
    <row r="41" spans="1:9" s="60" customFormat="1" ht="31.5" x14ac:dyDescent="0.2">
      <c r="A41" s="58">
        <v>24</v>
      </c>
      <c r="B41" s="67" t="s">
        <v>312</v>
      </c>
      <c r="C41" s="74">
        <f t="shared" si="2"/>
        <v>210527</v>
      </c>
      <c r="D41" s="75">
        <v>200000</v>
      </c>
      <c r="E41" s="75">
        <f t="shared" si="0"/>
        <v>10527</v>
      </c>
      <c r="F41" s="98">
        <f t="shared" si="3"/>
        <v>210.52699999999999</v>
      </c>
      <c r="G41" s="98">
        <f t="shared" si="9"/>
        <v>200</v>
      </c>
      <c r="H41" s="98">
        <f t="shared" si="10"/>
        <v>10.526999999999999</v>
      </c>
      <c r="I41" s="98"/>
    </row>
    <row r="42" spans="1:9" s="60" customFormat="1" ht="31.5" x14ac:dyDescent="0.2">
      <c r="A42" s="58">
        <v>25</v>
      </c>
      <c r="B42" s="85" t="s">
        <v>313</v>
      </c>
      <c r="C42" s="74">
        <f t="shared" si="2"/>
        <v>210527</v>
      </c>
      <c r="D42" s="75">
        <v>200000</v>
      </c>
      <c r="E42" s="75">
        <f t="shared" si="0"/>
        <v>10527</v>
      </c>
      <c r="F42" s="98">
        <f t="shared" si="3"/>
        <v>210.52699999999999</v>
      </c>
      <c r="G42" s="98">
        <f t="shared" si="9"/>
        <v>200</v>
      </c>
      <c r="H42" s="98">
        <f t="shared" si="10"/>
        <v>10.526999999999999</v>
      </c>
      <c r="I42" s="98"/>
    </row>
    <row r="43" spans="1:9" s="60" customFormat="1" ht="42.75" customHeight="1" x14ac:dyDescent="0.2">
      <c r="A43" s="58">
        <v>26</v>
      </c>
      <c r="B43" s="59" t="s">
        <v>280</v>
      </c>
      <c r="C43" s="74">
        <f t="shared" si="2"/>
        <v>421053</v>
      </c>
      <c r="D43" s="75">
        <v>400000</v>
      </c>
      <c r="E43" s="75">
        <f t="shared" si="0"/>
        <v>21053</v>
      </c>
      <c r="F43" s="98">
        <f t="shared" si="3"/>
        <v>421.053</v>
      </c>
      <c r="G43" s="98">
        <f t="shared" si="9"/>
        <v>400</v>
      </c>
      <c r="H43" s="98">
        <f t="shared" si="10"/>
        <v>21.053000000000001</v>
      </c>
      <c r="I43" s="98"/>
    </row>
    <row r="44" spans="1:9" s="60" customFormat="1" ht="31.5" x14ac:dyDescent="0.2">
      <c r="A44" s="58">
        <v>27</v>
      </c>
      <c r="B44" s="59" t="s">
        <v>345</v>
      </c>
      <c r="C44" s="74">
        <f t="shared" si="2"/>
        <v>578948</v>
      </c>
      <c r="D44" s="75">
        <v>550000</v>
      </c>
      <c r="E44" s="75">
        <f t="shared" si="0"/>
        <v>28948</v>
      </c>
      <c r="F44" s="98">
        <f t="shared" si="3"/>
        <v>578.94799999999998</v>
      </c>
      <c r="G44" s="98">
        <f t="shared" si="9"/>
        <v>550</v>
      </c>
      <c r="H44" s="98">
        <f t="shared" si="10"/>
        <v>28.948</v>
      </c>
      <c r="I44" s="98"/>
    </row>
    <row r="45" spans="1:9" s="60" customFormat="1" ht="43.5" customHeight="1" x14ac:dyDescent="0.2">
      <c r="A45" s="58">
        <v>28</v>
      </c>
      <c r="B45" s="59" t="s">
        <v>307</v>
      </c>
      <c r="C45" s="74">
        <f t="shared" si="2"/>
        <v>421053</v>
      </c>
      <c r="D45" s="75">
        <v>400000</v>
      </c>
      <c r="E45" s="75">
        <f t="shared" si="0"/>
        <v>21053</v>
      </c>
      <c r="F45" s="98">
        <f t="shared" si="3"/>
        <v>421.053</v>
      </c>
      <c r="G45" s="98">
        <f t="shared" si="9"/>
        <v>400</v>
      </c>
      <c r="H45" s="98">
        <f t="shared" si="10"/>
        <v>21.053000000000001</v>
      </c>
      <c r="I45" s="98"/>
    </row>
    <row r="46" spans="1:9" s="60" customFormat="1" ht="31.5" x14ac:dyDescent="0.2">
      <c r="A46" s="58">
        <v>29</v>
      </c>
      <c r="B46" s="59" t="s">
        <v>315</v>
      </c>
      <c r="C46" s="74">
        <f>D46+E46</f>
        <v>105264</v>
      </c>
      <c r="D46" s="75">
        <v>100000</v>
      </c>
      <c r="E46" s="75">
        <v>5264</v>
      </c>
      <c r="F46" s="98">
        <f t="shared" si="3"/>
        <v>105.264</v>
      </c>
      <c r="G46" s="98">
        <f t="shared" si="9"/>
        <v>100</v>
      </c>
      <c r="H46" s="98">
        <f t="shared" si="10"/>
        <v>5.2640000000000002</v>
      </c>
      <c r="I46" s="98"/>
    </row>
    <row r="47" spans="1:9" ht="31.5" x14ac:dyDescent="0.2">
      <c r="A47" s="65">
        <v>30</v>
      </c>
      <c r="B47" s="166" t="s">
        <v>314</v>
      </c>
      <c r="C47" s="163">
        <f t="shared" ref="C47" si="11">ROUND(D47/94.9999%,0)</f>
        <v>342106</v>
      </c>
      <c r="D47" s="164">
        <v>325000</v>
      </c>
      <c r="E47" s="164">
        <f t="shared" ref="E47" si="12">C47-D47</f>
        <v>17106</v>
      </c>
      <c r="F47" s="98">
        <f t="shared" si="3"/>
        <v>447.37</v>
      </c>
      <c r="G47" s="165">
        <f t="shared" ref="G47:H47" si="13">G48+G49</f>
        <v>425</v>
      </c>
      <c r="H47" s="165">
        <f t="shared" si="13"/>
        <v>22.37</v>
      </c>
      <c r="I47" s="165"/>
    </row>
    <row r="48" spans="1:9" s="95" customFormat="1" ht="31.5" hidden="1" x14ac:dyDescent="0.2">
      <c r="A48" s="91">
        <v>30</v>
      </c>
      <c r="B48" s="92" t="s">
        <v>314</v>
      </c>
      <c r="C48" s="93">
        <f t="shared" si="2"/>
        <v>342106</v>
      </c>
      <c r="D48" s="94">
        <v>325000</v>
      </c>
      <c r="E48" s="94">
        <f t="shared" si="0"/>
        <v>17106</v>
      </c>
      <c r="F48" s="98">
        <f t="shared" si="3"/>
        <v>342.10599999999999</v>
      </c>
      <c r="G48" s="123">
        <f t="shared" ref="G48:H52" si="14">D48/1000</f>
        <v>325</v>
      </c>
      <c r="H48" s="123">
        <f t="shared" si="14"/>
        <v>17.106000000000002</v>
      </c>
      <c r="I48" s="123"/>
    </row>
    <row r="49" spans="1:9" s="95" customFormat="1" ht="31.5" hidden="1" x14ac:dyDescent="0.2">
      <c r="A49" s="91">
        <v>30</v>
      </c>
      <c r="B49" s="92" t="s">
        <v>314</v>
      </c>
      <c r="C49" s="93">
        <f>D49+E49</f>
        <v>105264</v>
      </c>
      <c r="D49" s="94">
        <v>100000</v>
      </c>
      <c r="E49" s="94">
        <v>5264</v>
      </c>
      <c r="F49" s="98">
        <f t="shared" si="3"/>
        <v>105.264</v>
      </c>
      <c r="G49" s="123">
        <f t="shared" si="14"/>
        <v>100</v>
      </c>
      <c r="H49" s="123">
        <f t="shared" si="14"/>
        <v>5.2640000000000002</v>
      </c>
      <c r="I49" s="123"/>
    </row>
    <row r="50" spans="1:9" s="60" customFormat="1" ht="31.5" x14ac:dyDescent="0.2">
      <c r="A50" s="58">
        <v>31</v>
      </c>
      <c r="B50" s="59" t="s">
        <v>350</v>
      </c>
      <c r="C50" s="74">
        <f t="shared" si="2"/>
        <v>436843</v>
      </c>
      <c r="D50" s="75">
        <v>415000</v>
      </c>
      <c r="E50" s="75">
        <f t="shared" si="0"/>
        <v>21843</v>
      </c>
      <c r="F50" s="98">
        <f t="shared" si="3"/>
        <v>436.84300000000002</v>
      </c>
      <c r="G50" s="98">
        <f t="shared" si="14"/>
        <v>415</v>
      </c>
      <c r="H50" s="98">
        <f t="shared" si="14"/>
        <v>21.843</v>
      </c>
      <c r="I50" s="98"/>
    </row>
    <row r="51" spans="1:9" s="60" customFormat="1" ht="31.5" x14ac:dyDescent="0.2">
      <c r="A51" s="58">
        <v>32</v>
      </c>
      <c r="B51" s="59" t="s">
        <v>316</v>
      </c>
      <c r="C51" s="74">
        <f t="shared" si="2"/>
        <v>315790</v>
      </c>
      <c r="D51" s="75">
        <v>300000</v>
      </c>
      <c r="E51" s="75">
        <f t="shared" si="0"/>
        <v>15790</v>
      </c>
      <c r="F51" s="98">
        <f t="shared" si="3"/>
        <v>315.79000000000002</v>
      </c>
      <c r="G51" s="98">
        <f t="shared" si="14"/>
        <v>300</v>
      </c>
      <c r="H51" s="98">
        <f t="shared" si="14"/>
        <v>15.79</v>
      </c>
      <c r="I51" s="98"/>
    </row>
    <row r="52" spans="1:9" s="60" customFormat="1" ht="31.5" x14ac:dyDescent="0.2">
      <c r="A52" s="58">
        <v>33</v>
      </c>
      <c r="B52" s="59" t="s">
        <v>326</v>
      </c>
      <c r="C52" s="74">
        <f t="shared" si="2"/>
        <v>421053</v>
      </c>
      <c r="D52" s="75">
        <v>400000</v>
      </c>
      <c r="E52" s="75">
        <f t="shared" ref="E52:E93" si="15">C52-D52</f>
        <v>21053</v>
      </c>
      <c r="F52" s="98">
        <f t="shared" si="3"/>
        <v>421.053</v>
      </c>
      <c r="G52" s="98">
        <f t="shared" si="14"/>
        <v>400</v>
      </c>
      <c r="H52" s="98">
        <f t="shared" si="14"/>
        <v>21.053000000000001</v>
      </c>
      <c r="I52" s="98"/>
    </row>
    <row r="53" spans="1:9" ht="27.75" customHeight="1" x14ac:dyDescent="0.2">
      <c r="A53" s="65">
        <v>34</v>
      </c>
      <c r="B53" s="166" t="s">
        <v>317</v>
      </c>
      <c r="C53" s="163">
        <f t="shared" ref="C53" si="16">ROUND(D53/94.9999%,0)</f>
        <v>263158</v>
      </c>
      <c r="D53" s="164">
        <v>250000</v>
      </c>
      <c r="E53" s="164">
        <f t="shared" ref="E53" si="17">C53-D53</f>
        <v>13158</v>
      </c>
      <c r="F53" s="98">
        <f t="shared" si="3"/>
        <v>526.31600000000003</v>
      </c>
      <c r="G53" s="165">
        <f t="shared" ref="G53:H53" si="18">G54+G55</f>
        <v>500</v>
      </c>
      <c r="H53" s="165">
        <f t="shared" si="18"/>
        <v>26.315999999999999</v>
      </c>
      <c r="I53" s="165"/>
    </row>
    <row r="54" spans="1:9" s="95" customFormat="1" ht="27.75" hidden="1" customHeight="1" x14ac:dyDescent="0.2">
      <c r="A54" s="91">
        <v>34</v>
      </c>
      <c r="B54" s="92" t="s">
        <v>317</v>
      </c>
      <c r="C54" s="93">
        <f t="shared" si="2"/>
        <v>263158</v>
      </c>
      <c r="D54" s="94">
        <v>250000</v>
      </c>
      <c r="E54" s="94">
        <f t="shared" si="15"/>
        <v>13158</v>
      </c>
      <c r="F54" s="98">
        <f t="shared" si="3"/>
        <v>263.15800000000002</v>
      </c>
      <c r="G54" s="123">
        <f t="shared" ref="G54:H60" si="19">D54/1000</f>
        <v>250</v>
      </c>
      <c r="H54" s="123">
        <f t="shared" si="19"/>
        <v>13.157999999999999</v>
      </c>
      <c r="I54" s="123"/>
    </row>
    <row r="55" spans="1:9" s="95" customFormat="1" ht="21.75" hidden="1" customHeight="1" x14ac:dyDescent="0.2">
      <c r="A55" s="91">
        <v>34</v>
      </c>
      <c r="B55" s="92" t="s">
        <v>317</v>
      </c>
      <c r="C55" s="93">
        <f t="shared" si="2"/>
        <v>263158</v>
      </c>
      <c r="D55" s="94">
        <v>250000</v>
      </c>
      <c r="E55" s="94">
        <f t="shared" si="15"/>
        <v>13158</v>
      </c>
      <c r="F55" s="98">
        <f t="shared" si="3"/>
        <v>263.15800000000002</v>
      </c>
      <c r="G55" s="123">
        <f t="shared" si="19"/>
        <v>250</v>
      </c>
      <c r="H55" s="123">
        <f t="shared" si="19"/>
        <v>13.157999999999999</v>
      </c>
      <c r="I55" s="123"/>
    </row>
    <row r="56" spans="1:9" s="60" customFormat="1" ht="31.5" x14ac:dyDescent="0.2">
      <c r="A56" s="58">
        <v>35</v>
      </c>
      <c r="B56" s="59" t="s">
        <v>281</v>
      </c>
      <c r="C56" s="74">
        <f t="shared" si="2"/>
        <v>315790</v>
      </c>
      <c r="D56" s="75">
        <v>300000</v>
      </c>
      <c r="E56" s="75">
        <f t="shared" si="15"/>
        <v>15790</v>
      </c>
      <c r="F56" s="98">
        <f t="shared" si="3"/>
        <v>315.79000000000002</v>
      </c>
      <c r="G56" s="98">
        <f t="shared" si="19"/>
        <v>300</v>
      </c>
      <c r="H56" s="98">
        <f t="shared" si="19"/>
        <v>15.79</v>
      </c>
      <c r="I56" s="98"/>
    </row>
    <row r="57" spans="1:9" s="60" customFormat="1" ht="31.5" x14ac:dyDescent="0.2">
      <c r="A57" s="58">
        <v>36</v>
      </c>
      <c r="B57" s="59" t="s">
        <v>346</v>
      </c>
      <c r="C57" s="74">
        <f t="shared" si="2"/>
        <v>315790</v>
      </c>
      <c r="D57" s="75">
        <v>300000</v>
      </c>
      <c r="E57" s="75">
        <f t="shared" si="15"/>
        <v>15790</v>
      </c>
      <c r="F57" s="98">
        <f t="shared" si="3"/>
        <v>315.79000000000002</v>
      </c>
      <c r="G57" s="98">
        <f t="shared" si="19"/>
        <v>300</v>
      </c>
      <c r="H57" s="98">
        <f t="shared" si="19"/>
        <v>15.79</v>
      </c>
      <c r="I57" s="98"/>
    </row>
    <row r="58" spans="1:9" s="60" customFormat="1" ht="47.25" x14ac:dyDescent="0.2">
      <c r="A58" s="58">
        <v>37</v>
      </c>
      <c r="B58" s="59" t="s">
        <v>303</v>
      </c>
      <c r="C58" s="74">
        <f t="shared" si="2"/>
        <v>526316</v>
      </c>
      <c r="D58" s="75">
        <v>500000</v>
      </c>
      <c r="E58" s="75">
        <f t="shared" si="15"/>
        <v>26316</v>
      </c>
      <c r="F58" s="98">
        <f t="shared" si="3"/>
        <v>526.31600000000003</v>
      </c>
      <c r="G58" s="98">
        <f t="shared" si="19"/>
        <v>500</v>
      </c>
      <c r="H58" s="98">
        <f t="shared" si="19"/>
        <v>26.315999999999999</v>
      </c>
      <c r="I58" s="98"/>
    </row>
    <row r="59" spans="1:9" s="60" customFormat="1" ht="31.5" x14ac:dyDescent="0.2">
      <c r="A59" s="58">
        <v>38</v>
      </c>
      <c r="B59" s="59" t="s">
        <v>290</v>
      </c>
      <c r="C59" s="74">
        <f t="shared" si="2"/>
        <v>631580</v>
      </c>
      <c r="D59" s="75">
        <v>600000</v>
      </c>
      <c r="E59" s="75">
        <f t="shared" si="15"/>
        <v>31580</v>
      </c>
      <c r="F59" s="98">
        <f t="shared" si="3"/>
        <v>631.58000000000004</v>
      </c>
      <c r="G59" s="98">
        <f t="shared" si="19"/>
        <v>600</v>
      </c>
      <c r="H59" s="98">
        <f t="shared" si="19"/>
        <v>31.58</v>
      </c>
      <c r="I59" s="98"/>
    </row>
    <row r="60" spans="1:9" s="60" customFormat="1" ht="31.5" x14ac:dyDescent="0.2">
      <c r="A60" s="58">
        <v>39</v>
      </c>
      <c r="B60" s="59" t="s">
        <v>304</v>
      </c>
      <c r="C60" s="74">
        <f t="shared" si="2"/>
        <v>421053</v>
      </c>
      <c r="D60" s="75">
        <v>400000</v>
      </c>
      <c r="E60" s="75">
        <f t="shared" si="15"/>
        <v>21053</v>
      </c>
      <c r="F60" s="98">
        <f t="shared" si="3"/>
        <v>421.053</v>
      </c>
      <c r="G60" s="98">
        <f t="shared" si="19"/>
        <v>400</v>
      </c>
      <c r="H60" s="98">
        <f t="shared" si="19"/>
        <v>21.053000000000001</v>
      </c>
      <c r="I60" s="98"/>
    </row>
    <row r="61" spans="1:9" ht="38.25" customHeight="1" x14ac:dyDescent="0.2">
      <c r="A61" s="65">
        <v>40</v>
      </c>
      <c r="B61" s="162" t="s">
        <v>282</v>
      </c>
      <c r="C61" s="163">
        <f t="shared" ref="C61" si="20">ROUND(D61/94.9999%,0)</f>
        <v>210527</v>
      </c>
      <c r="D61" s="164">
        <v>200000</v>
      </c>
      <c r="E61" s="164">
        <f t="shared" ref="E61" si="21">C61-D61</f>
        <v>10527</v>
      </c>
      <c r="F61" s="98">
        <f t="shared" si="3"/>
        <v>1473.6859999999999</v>
      </c>
      <c r="G61" s="165">
        <f t="shared" ref="G61:H61" si="22">G62+G63+G64+G65</f>
        <v>1400</v>
      </c>
      <c r="H61" s="165">
        <f t="shared" si="22"/>
        <v>73.685999999999993</v>
      </c>
      <c r="I61" s="165"/>
    </row>
    <row r="62" spans="1:9" s="97" customFormat="1" ht="38.25" hidden="1" customHeight="1" x14ac:dyDescent="0.2">
      <c r="A62" s="124">
        <v>40</v>
      </c>
      <c r="B62" s="125" t="s">
        <v>282</v>
      </c>
      <c r="C62" s="126">
        <f t="shared" si="2"/>
        <v>210527</v>
      </c>
      <c r="D62" s="127">
        <v>200000</v>
      </c>
      <c r="E62" s="127">
        <f t="shared" si="15"/>
        <v>10527</v>
      </c>
      <c r="F62" s="98">
        <f t="shared" si="3"/>
        <v>210.52699999999999</v>
      </c>
      <c r="G62" s="128">
        <f t="shared" ref="G62:H67" si="23">D62/1000</f>
        <v>200</v>
      </c>
      <c r="H62" s="128">
        <f t="shared" si="23"/>
        <v>10.526999999999999</v>
      </c>
      <c r="I62" s="128"/>
    </row>
    <row r="63" spans="1:9" s="97" customFormat="1" ht="38.25" hidden="1" customHeight="1" x14ac:dyDescent="0.2">
      <c r="A63" s="124">
        <v>40</v>
      </c>
      <c r="B63" s="133" t="s">
        <v>282</v>
      </c>
      <c r="C63" s="126">
        <f t="shared" si="2"/>
        <v>210527</v>
      </c>
      <c r="D63" s="127">
        <v>200000</v>
      </c>
      <c r="E63" s="127">
        <f t="shared" si="15"/>
        <v>10527</v>
      </c>
      <c r="F63" s="98">
        <f t="shared" si="3"/>
        <v>210.52699999999999</v>
      </c>
      <c r="G63" s="128">
        <f t="shared" si="23"/>
        <v>200</v>
      </c>
      <c r="H63" s="128">
        <f t="shared" si="23"/>
        <v>10.526999999999999</v>
      </c>
      <c r="I63" s="128"/>
    </row>
    <row r="64" spans="1:9" s="97" customFormat="1" ht="38.25" hidden="1" customHeight="1" x14ac:dyDescent="0.2">
      <c r="A64" s="124">
        <v>40</v>
      </c>
      <c r="B64" s="133" t="s">
        <v>282</v>
      </c>
      <c r="C64" s="126">
        <f t="shared" si="2"/>
        <v>526316</v>
      </c>
      <c r="D64" s="127">
        <v>500000</v>
      </c>
      <c r="E64" s="127">
        <f t="shared" si="15"/>
        <v>26316</v>
      </c>
      <c r="F64" s="98">
        <f t="shared" si="3"/>
        <v>526.31600000000003</v>
      </c>
      <c r="G64" s="128">
        <f t="shared" si="23"/>
        <v>500</v>
      </c>
      <c r="H64" s="128">
        <f t="shared" si="23"/>
        <v>26.315999999999999</v>
      </c>
      <c r="I64" s="128"/>
    </row>
    <row r="65" spans="1:9" s="97" customFormat="1" ht="38.25" hidden="1" customHeight="1" x14ac:dyDescent="0.2">
      <c r="A65" s="124">
        <v>40</v>
      </c>
      <c r="B65" s="133" t="s">
        <v>282</v>
      </c>
      <c r="C65" s="126">
        <f t="shared" si="2"/>
        <v>526316</v>
      </c>
      <c r="D65" s="127">
        <v>500000</v>
      </c>
      <c r="E65" s="127">
        <f t="shared" si="15"/>
        <v>26316</v>
      </c>
      <c r="F65" s="98">
        <f t="shared" si="3"/>
        <v>526.31600000000003</v>
      </c>
      <c r="G65" s="128">
        <f t="shared" si="23"/>
        <v>500</v>
      </c>
      <c r="H65" s="128">
        <f t="shared" si="23"/>
        <v>26.315999999999999</v>
      </c>
      <c r="I65" s="128"/>
    </row>
    <row r="66" spans="1:9" s="60" customFormat="1" ht="31.5" x14ac:dyDescent="0.2">
      <c r="A66" s="58">
        <v>41</v>
      </c>
      <c r="B66" s="59" t="s">
        <v>305</v>
      </c>
      <c r="C66" s="74">
        <f t="shared" si="2"/>
        <v>842106</v>
      </c>
      <c r="D66" s="75">
        <v>800000</v>
      </c>
      <c r="E66" s="75">
        <f t="shared" si="15"/>
        <v>42106</v>
      </c>
      <c r="F66" s="98">
        <f t="shared" si="3"/>
        <v>842.10599999999999</v>
      </c>
      <c r="G66" s="98">
        <f t="shared" si="23"/>
        <v>800</v>
      </c>
      <c r="H66" s="98">
        <f t="shared" si="23"/>
        <v>42.106000000000002</v>
      </c>
      <c r="I66" s="98"/>
    </row>
    <row r="67" spans="1:9" s="60" customFormat="1" ht="31.5" x14ac:dyDescent="0.2">
      <c r="A67" s="58">
        <v>42</v>
      </c>
      <c r="B67" s="59" t="s">
        <v>337</v>
      </c>
      <c r="C67" s="74">
        <f t="shared" si="2"/>
        <v>421053</v>
      </c>
      <c r="D67" s="75">
        <v>400000</v>
      </c>
      <c r="E67" s="75">
        <f t="shared" si="15"/>
        <v>21053</v>
      </c>
      <c r="F67" s="98">
        <f t="shared" si="3"/>
        <v>421.053</v>
      </c>
      <c r="G67" s="98">
        <f t="shared" si="23"/>
        <v>400</v>
      </c>
      <c r="H67" s="98">
        <f t="shared" si="23"/>
        <v>21.053000000000001</v>
      </c>
      <c r="I67" s="98"/>
    </row>
    <row r="68" spans="1:9" ht="38.25" customHeight="1" x14ac:dyDescent="0.2">
      <c r="A68" s="65">
        <v>43</v>
      </c>
      <c r="B68" s="166" t="s">
        <v>283</v>
      </c>
      <c r="C68" s="163">
        <f t="shared" ref="C68" si="24">ROUND(D68/94.9999%,0)</f>
        <v>315790</v>
      </c>
      <c r="D68" s="164">
        <v>300000</v>
      </c>
      <c r="E68" s="164">
        <f t="shared" ref="E68" si="25">C68-D68</f>
        <v>15790</v>
      </c>
      <c r="F68" s="98">
        <f t="shared" si="3"/>
        <v>631.58000000000004</v>
      </c>
      <c r="G68" s="165">
        <f t="shared" ref="G68:H68" si="26">G69+G70</f>
        <v>600</v>
      </c>
      <c r="H68" s="165">
        <f t="shared" si="26"/>
        <v>31.58</v>
      </c>
      <c r="I68" s="165"/>
    </row>
    <row r="69" spans="1:9" ht="38.25" hidden="1" customHeight="1" x14ac:dyDescent="0.2">
      <c r="A69" s="65">
        <v>43</v>
      </c>
      <c r="B69" s="166" t="s">
        <v>283</v>
      </c>
      <c r="C69" s="163">
        <f t="shared" si="2"/>
        <v>315790</v>
      </c>
      <c r="D69" s="164">
        <v>300000</v>
      </c>
      <c r="E69" s="164">
        <f t="shared" si="15"/>
        <v>15790</v>
      </c>
      <c r="F69" s="98">
        <f t="shared" si="3"/>
        <v>315.79000000000002</v>
      </c>
      <c r="G69" s="165">
        <f t="shared" ref="G69:H75" si="27">D69/1000</f>
        <v>300</v>
      </c>
      <c r="H69" s="165">
        <f t="shared" si="27"/>
        <v>15.79</v>
      </c>
      <c r="I69" s="165"/>
    </row>
    <row r="70" spans="1:9" ht="40.5" hidden="1" customHeight="1" x14ac:dyDescent="0.2">
      <c r="A70" s="65">
        <v>43</v>
      </c>
      <c r="B70" s="166" t="s">
        <v>283</v>
      </c>
      <c r="C70" s="163">
        <f t="shared" si="2"/>
        <v>315790</v>
      </c>
      <c r="D70" s="164">
        <v>300000</v>
      </c>
      <c r="E70" s="164">
        <f t="shared" si="15"/>
        <v>15790</v>
      </c>
      <c r="F70" s="98">
        <f t="shared" si="3"/>
        <v>315.79000000000002</v>
      </c>
      <c r="G70" s="165">
        <f t="shared" si="27"/>
        <v>300</v>
      </c>
      <c r="H70" s="165">
        <f t="shared" si="27"/>
        <v>15.79</v>
      </c>
      <c r="I70" s="165"/>
    </row>
    <row r="71" spans="1:9" s="60" customFormat="1" ht="31.5" x14ac:dyDescent="0.2">
      <c r="A71" s="58">
        <v>44</v>
      </c>
      <c r="B71" s="59" t="s">
        <v>332</v>
      </c>
      <c r="C71" s="74">
        <f t="shared" ref="C71:C146" si="28">ROUND(D71/94.9999%,0)</f>
        <v>526316</v>
      </c>
      <c r="D71" s="75">
        <v>500000</v>
      </c>
      <c r="E71" s="75">
        <f t="shared" si="15"/>
        <v>26316</v>
      </c>
      <c r="F71" s="98">
        <f t="shared" si="3"/>
        <v>526.31600000000003</v>
      </c>
      <c r="G71" s="98">
        <f t="shared" si="27"/>
        <v>500</v>
      </c>
      <c r="H71" s="98">
        <f t="shared" si="27"/>
        <v>26.315999999999999</v>
      </c>
      <c r="I71" s="98"/>
    </row>
    <row r="72" spans="1:9" s="60" customFormat="1" ht="44.25" customHeight="1" x14ac:dyDescent="0.2">
      <c r="A72" s="58">
        <v>45</v>
      </c>
      <c r="B72" s="59" t="s">
        <v>338</v>
      </c>
      <c r="C72" s="74">
        <f t="shared" si="28"/>
        <v>421053</v>
      </c>
      <c r="D72" s="75">
        <v>400000</v>
      </c>
      <c r="E72" s="75">
        <f t="shared" si="15"/>
        <v>21053</v>
      </c>
      <c r="F72" s="98">
        <f t="shared" si="3"/>
        <v>421.053</v>
      </c>
      <c r="G72" s="98">
        <f t="shared" si="27"/>
        <v>400</v>
      </c>
      <c r="H72" s="98">
        <f t="shared" si="27"/>
        <v>21.053000000000001</v>
      </c>
      <c r="I72" s="98"/>
    </row>
    <row r="73" spans="1:9" s="60" customFormat="1" ht="31.5" x14ac:dyDescent="0.2">
      <c r="A73" s="58">
        <v>46</v>
      </c>
      <c r="B73" s="59" t="s">
        <v>339</v>
      </c>
      <c r="C73" s="74">
        <f t="shared" si="28"/>
        <v>421053</v>
      </c>
      <c r="D73" s="75">
        <v>400000</v>
      </c>
      <c r="E73" s="75">
        <f t="shared" si="15"/>
        <v>21053</v>
      </c>
      <c r="F73" s="98">
        <f t="shared" si="3"/>
        <v>421.053</v>
      </c>
      <c r="G73" s="98">
        <f t="shared" si="27"/>
        <v>400</v>
      </c>
      <c r="H73" s="98">
        <f t="shared" si="27"/>
        <v>21.053000000000001</v>
      </c>
      <c r="I73" s="98"/>
    </row>
    <row r="74" spans="1:9" s="60" customFormat="1" ht="31.5" x14ac:dyDescent="0.2">
      <c r="A74" s="58">
        <v>47</v>
      </c>
      <c r="B74" s="59" t="s">
        <v>306</v>
      </c>
      <c r="C74" s="74">
        <f t="shared" si="28"/>
        <v>421053</v>
      </c>
      <c r="D74" s="75">
        <v>400000</v>
      </c>
      <c r="E74" s="75">
        <f t="shared" si="15"/>
        <v>21053</v>
      </c>
      <c r="F74" s="98">
        <f t="shared" si="3"/>
        <v>421.053</v>
      </c>
      <c r="G74" s="98">
        <f t="shared" si="27"/>
        <v>400</v>
      </c>
      <c r="H74" s="98">
        <f t="shared" si="27"/>
        <v>21.053000000000001</v>
      </c>
      <c r="I74" s="98"/>
    </row>
    <row r="75" spans="1:9" s="60" customFormat="1" ht="23.25" customHeight="1" x14ac:dyDescent="0.2">
      <c r="A75" s="58">
        <v>48</v>
      </c>
      <c r="B75" s="59" t="s">
        <v>284</v>
      </c>
      <c r="C75" s="74">
        <f t="shared" si="28"/>
        <v>421053</v>
      </c>
      <c r="D75" s="75">
        <v>400000</v>
      </c>
      <c r="E75" s="75">
        <f t="shared" si="15"/>
        <v>21053</v>
      </c>
      <c r="F75" s="98">
        <f t="shared" si="3"/>
        <v>421.053</v>
      </c>
      <c r="G75" s="98">
        <f t="shared" si="27"/>
        <v>400</v>
      </c>
      <c r="H75" s="98">
        <f t="shared" si="27"/>
        <v>21.053000000000001</v>
      </c>
      <c r="I75" s="98"/>
    </row>
    <row r="76" spans="1:9" ht="24" customHeight="1" x14ac:dyDescent="0.2">
      <c r="A76" s="65">
        <v>49</v>
      </c>
      <c r="B76" s="166" t="s">
        <v>291</v>
      </c>
      <c r="C76" s="163">
        <f t="shared" ref="C76" si="29">ROUND(D76/94.9999%,0)</f>
        <v>315790</v>
      </c>
      <c r="D76" s="164">
        <v>300000</v>
      </c>
      <c r="E76" s="164">
        <f t="shared" ref="E76" si="30">C76-D76</f>
        <v>15790</v>
      </c>
      <c r="F76" s="98">
        <f t="shared" ref="F76:F139" si="31">G76+H76+I76</f>
        <v>631.58000000000004</v>
      </c>
      <c r="G76" s="165">
        <f t="shared" ref="G76:H76" si="32">G77+G78</f>
        <v>600</v>
      </c>
      <c r="H76" s="165">
        <f t="shared" si="32"/>
        <v>31.58</v>
      </c>
      <c r="I76" s="165"/>
    </row>
    <row r="77" spans="1:9" s="95" customFormat="1" ht="24" hidden="1" customHeight="1" x14ac:dyDescent="0.2">
      <c r="A77" s="91">
        <v>49</v>
      </c>
      <c r="B77" s="92" t="s">
        <v>291</v>
      </c>
      <c r="C77" s="93">
        <f t="shared" si="28"/>
        <v>315790</v>
      </c>
      <c r="D77" s="94">
        <v>300000</v>
      </c>
      <c r="E77" s="94">
        <f t="shared" si="15"/>
        <v>15790</v>
      </c>
      <c r="F77" s="98">
        <f t="shared" si="31"/>
        <v>315.79000000000002</v>
      </c>
      <c r="G77" s="123">
        <f t="shared" ref="G77:H83" si="33">D77/1000</f>
        <v>300</v>
      </c>
      <c r="H77" s="123">
        <f t="shared" si="33"/>
        <v>15.79</v>
      </c>
      <c r="I77" s="123"/>
    </row>
    <row r="78" spans="1:9" s="95" customFormat="1" ht="24.75" hidden="1" customHeight="1" x14ac:dyDescent="0.2">
      <c r="A78" s="91">
        <v>49</v>
      </c>
      <c r="B78" s="92" t="s">
        <v>291</v>
      </c>
      <c r="C78" s="93">
        <f t="shared" si="28"/>
        <v>315790</v>
      </c>
      <c r="D78" s="94">
        <v>300000</v>
      </c>
      <c r="E78" s="94">
        <f t="shared" si="15"/>
        <v>15790</v>
      </c>
      <c r="F78" s="98">
        <f t="shared" si="31"/>
        <v>315.79000000000002</v>
      </c>
      <c r="G78" s="123">
        <f t="shared" si="33"/>
        <v>300</v>
      </c>
      <c r="H78" s="123">
        <f t="shared" si="33"/>
        <v>15.79</v>
      </c>
      <c r="I78" s="123"/>
    </row>
    <row r="79" spans="1:9" s="60" customFormat="1" ht="31.5" x14ac:dyDescent="0.2">
      <c r="A79" s="58">
        <v>50</v>
      </c>
      <c r="B79" s="59" t="s">
        <v>357</v>
      </c>
      <c r="C79" s="74">
        <f t="shared" si="28"/>
        <v>315790</v>
      </c>
      <c r="D79" s="75">
        <v>300000</v>
      </c>
      <c r="E79" s="75">
        <f t="shared" si="15"/>
        <v>15790</v>
      </c>
      <c r="F79" s="98">
        <f t="shared" si="31"/>
        <v>315.79000000000002</v>
      </c>
      <c r="G79" s="98">
        <f t="shared" si="33"/>
        <v>300</v>
      </c>
      <c r="H79" s="98">
        <f t="shared" si="33"/>
        <v>15.79</v>
      </c>
      <c r="I79" s="98"/>
    </row>
    <row r="80" spans="1:9" s="60" customFormat="1" ht="36" customHeight="1" x14ac:dyDescent="0.2">
      <c r="A80" s="58">
        <v>51</v>
      </c>
      <c r="B80" s="78" t="s">
        <v>368</v>
      </c>
      <c r="C80" s="74">
        <f t="shared" si="28"/>
        <v>473685</v>
      </c>
      <c r="D80" s="75">
        <v>450000</v>
      </c>
      <c r="E80" s="75">
        <f t="shared" si="15"/>
        <v>23685</v>
      </c>
      <c r="F80" s="98">
        <f t="shared" si="31"/>
        <v>473.685</v>
      </c>
      <c r="G80" s="98">
        <f t="shared" si="33"/>
        <v>450</v>
      </c>
      <c r="H80" s="98">
        <f t="shared" si="33"/>
        <v>23.684999999999999</v>
      </c>
      <c r="I80" s="98"/>
    </row>
    <row r="81" spans="1:9" s="60" customFormat="1" ht="39" customHeight="1" x14ac:dyDescent="0.2">
      <c r="A81" s="58">
        <v>52</v>
      </c>
      <c r="B81" s="78" t="s">
        <v>375</v>
      </c>
      <c r="C81" s="74">
        <f t="shared" ref="C81" si="34">ROUND(D81/94.9999%,0)</f>
        <v>157895</v>
      </c>
      <c r="D81" s="75">
        <v>150000</v>
      </c>
      <c r="E81" s="75">
        <f t="shared" ref="E81" si="35">C81-D81</f>
        <v>7895</v>
      </c>
      <c r="F81" s="98">
        <f t="shared" si="31"/>
        <v>157.89500000000001</v>
      </c>
      <c r="G81" s="98">
        <f t="shared" si="33"/>
        <v>150</v>
      </c>
      <c r="H81" s="98">
        <f t="shared" si="33"/>
        <v>7.8949999999999996</v>
      </c>
      <c r="I81" s="98"/>
    </row>
    <row r="82" spans="1:9" s="60" customFormat="1" ht="37.5" customHeight="1" x14ac:dyDescent="0.2">
      <c r="A82" s="58">
        <v>53</v>
      </c>
      <c r="B82" s="78" t="s">
        <v>347</v>
      </c>
      <c r="C82" s="74">
        <f t="shared" si="28"/>
        <v>210527</v>
      </c>
      <c r="D82" s="75">
        <v>200000</v>
      </c>
      <c r="E82" s="75">
        <f t="shared" si="15"/>
        <v>10527</v>
      </c>
      <c r="F82" s="98">
        <f t="shared" si="31"/>
        <v>210.52699999999999</v>
      </c>
      <c r="G82" s="98">
        <f t="shared" si="33"/>
        <v>200</v>
      </c>
      <c r="H82" s="98">
        <f t="shared" si="33"/>
        <v>10.526999999999999</v>
      </c>
      <c r="I82" s="98"/>
    </row>
    <row r="83" spans="1:9" s="60" customFormat="1" ht="33.75" customHeight="1" x14ac:dyDescent="0.2">
      <c r="A83" s="58">
        <v>54</v>
      </c>
      <c r="B83" s="78" t="s">
        <v>348</v>
      </c>
      <c r="C83" s="74">
        <f>D83+E83</f>
        <v>336843</v>
      </c>
      <c r="D83" s="75">
        <v>320000</v>
      </c>
      <c r="E83" s="75">
        <v>16843</v>
      </c>
      <c r="F83" s="98">
        <f t="shared" si="31"/>
        <v>336.84300000000002</v>
      </c>
      <c r="G83" s="98">
        <f t="shared" si="33"/>
        <v>320</v>
      </c>
      <c r="H83" s="98">
        <f t="shared" si="33"/>
        <v>16.843</v>
      </c>
      <c r="I83" s="98"/>
    </row>
    <row r="84" spans="1:9" ht="34.5" customHeight="1" x14ac:dyDescent="0.2">
      <c r="A84" s="65">
        <v>55</v>
      </c>
      <c r="B84" s="167" t="s">
        <v>358</v>
      </c>
      <c r="C84" s="163">
        <f t="shared" ref="C84" si="36">ROUND(D84/94.9999%,0)</f>
        <v>52632</v>
      </c>
      <c r="D84" s="164">
        <v>50000</v>
      </c>
      <c r="E84" s="164">
        <f t="shared" ref="E84" si="37">C84-D84</f>
        <v>2632</v>
      </c>
      <c r="F84" s="98">
        <f t="shared" si="31"/>
        <v>105.264</v>
      </c>
      <c r="G84" s="165">
        <f t="shared" ref="G84:H84" si="38">G85+G86</f>
        <v>100</v>
      </c>
      <c r="H84" s="165">
        <f t="shared" si="38"/>
        <v>5.2640000000000002</v>
      </c>
      <c r="I84" s="165"/>
    </row>
    <row r="85" spans="1:9" ht="34.5" hidden="1" customHeight="1" x14ac:dyDescent="0.2">
      <c r="A85" s="65">
        <v>55</v>
      </c>
      <c r="B85" s="167" t="s">
        <v>358</v>
      </c>
      <c r="C85" s="163">
        <f t="shared" si="28"/>
        <v>52632</v>
      </c>
      <c r="D85" s="164">
        <v>50000</v>
      </c>
      <c r="E85" s="164">
        <f t="shared" si="15"/>
        <v>2632</v>
      </c>
      <c r="F85" s="98">
        <f t="shared" si="31"/>
        <v>52.631999999999998</v>
      </c>
      <c r="G85" s="165">
        <f>D85/1000</f>
        <v>50</v>
      </c>
      <c r="H85" s="165">
        <f>E85/1000</f>
        <v>2.6320000000000001</v>
      </c>
      <c r="I85" s="165"/>
    </row>
    <row r="86" spans="1:9" ht="28.5" hidden="1" customHeight="1" x14ac:dyDescent="0.2">
      <c r="A86" s="65">
        <v>55</v>
      </c>
      <c r="B86" s="167" t="s">
        <v>358</v>
      </c>
      <c r="C86" s="163">
        <f t="shared" si="28"/>
        <v>52632</v>
      </c>
      <c r="D86" s="164">
        <v>50000</v>
      </c>
      <c r="E86" s="164">
        <f t="shared" si="15"/>
        <v>2632</v>
      </c>
      <c r="F86" s="98">
        <f t="shared" si="31"/>
        <v>52.631999999999998</v>
      </c>
      <c r="G86" s="165">
        <f>D86/1000</f>
        <v>50</v>
      </c>
      <c r="H86" s="165">
        <f>E86/1000</f>
        <v>2.6320000000000001</v>
      </c>
      <c r="I86" s="165"/>
    </row>
    <row r="87" spans="1:9" ht="33.75" customHeight="1" x14ac:dyDescent="0.2">
      <c r="A87" s="65">
        <v>56</v>
      </c>
      <c r="B87" s="167" t="s">
        <v>324</v>
      </c>
      <c r="C87" s="163">
        <f>D87+E87</f>
        <v>368422</v>
      </c>
      <c r="D87" s="164">
        <v>350000</v>
      </c>
      <c r="E87" s="164">
        <v>18422</v>
      </c>
      <c r="F87" s="98">
        <f t="shared" si="31"/>
        <v>947.37</v>
      </c>
      <c r="G87" s="165">
        <f t="shared" ref="G87:H87" si="39">G88+G89+G90</f>
        <v>900</v>
      </c>
      <c r="H87" s="165">
        <f t="shared" si="39"/>
        <v>47.370000000000005</v>
      </c>
      <c r="I87" s="165"/>
    </row>
    <row r="88" spans="1:9" s="97" customFormat="1" ht="33.75" hidden="1" customHeight="1" x14ac:dyDescent="0.2">
      <c r="A88" s="124">
        <v>56</v>
      </c>
      <c r="B88" s="134" t="s">
        <v>324</v>
      </c>
      <c r="C88" s="126">
        <f>D88+E88</f>
        <v>368422</v>
      </c>
      <c r="D88" s="127">
        <v>350000</v>
      </c>
      <c r="E88" s="127">
        <v>18422</v>
      </c>
      <c r="F88" s="98">
        <f t="shared" si="31"/>
        <v>368.42200000000003</v>
      </c>
      <c r="G88" s="128">
        <f t="shared" ref="G88:H91" si="40">D88/1000</f>
        <v>350</v>
      </c>
      <c r="H88" s="128">
        <f t="shared" si="40"/>
        <v>18.422000000000001</v>
      </c>
      <c r="I88" s="128"/>
    </row>
    <row r="89" spans="1:9" s="97" customFormat="1" ht="42.75" hidden="1" customHeight="1" x14ac:dyDescent="0.2">
      <c r="A89" s="124">
        <v>56</v>
      </c>
      <c r="B89" s="134" t="s">
        <v>324</v>
      </c>
      <c r="C89" s="126">
        <f t="shared" si="28"/>
        <v>315790</v>
      </c>
      <c r="D89" s="127">
        <v>300000</v>
      </c>
      <c r="E89" s="127">
        <f t="shared" si="15"/>
        <v>15790</v>
      </c>
      <c r="F89" s="98">
        <f t="shared" si="31"/>
        <v>315.79000000000002</v>
      </c>
      <c r="G89" s="128">
        <f t="shared" si="40"/>
        <v>300</v>
      </c>
      <c r="H89" s="128">
        <f t="shared" si="40"/>
        <v>15.79</v>
      </c>
      <c r="I89" s="128"/>
    </row>
    <row r="90" spans="1:9" s="97" customFormat="1" ht="43.5" hidden="1" customHeight="1" x14ac:dyDescent="0.2">
      <c r="A90" s="124">
        <v>56</v>
      </c>
      <c r="B90" s="134" t="s">
        <v>372</v>
      </c>
      <c r="C90" s="126">
        <f t="shared" si="28"/>
        <v>263158</v>
      </c>
      <c r="D90" s="127">
        <v>250000</v>
      </c>
      <c r="E90" s="127">
        <f t="shared" si="15"/>
        <v>13158</v>
      </c>
      <c r="F90" s="98">
        <f t="shared" si="31"/>
        <v>263.15800000000002</v>
      </c>
      <c r="G90" s="128">
        <f t="shared" si="40"/>
        <v>250</v>
      </c>
      <c r="H90" s="128">
        <f t="shared" si="40"/>
        <v>13.157999999999999</v>
      </c>
      <c r="I90" s="128"/>
    </row>
    <row r="91" spans="1:9" s="60" customFormat="1" ht="43.5" customHeight="1" x14ac:dyDescent="0.2">
      <c r="A91" s="58">
        <v>57</v>
      </c>
      <c r="B91" s="78" t="s">
        <v>371</v>
      </c>
      <c r="C91" s="74">
        <f t="shared" si="28"/>
        <v>526316</v>
      </c>
      <c r="D91" s="75">
        <v>500000</v>
      </c>
      <c r="E91" s="75">
        <f t="shared" si="15"/>
        <v>26316</v>
      </c>
      <c r="F91" s="98">
        <f t="shared" si="31"/>
        <v>526.31600000000003</v>
      </c>
      <c r="G91" s="98">
        <f t="shared" si="40"/>
        <v>500</v>
      </c>
      <c r="H91" s="98">
        <f t="shared" si="40"/>
        <v>26.315999999999999</v>
      </c>
      <c r="I91" s="98"/>
    </row>
    <row r="92" spans="1:9" ht="27.75" customHeight="1" x14ac:dyDescent="0.2">
      <c r="A92" s="65">
        <v>58</v>
      </c>
      <c r="B92" s="168" t="s">
        <v>294</v>
      </c>
      <c r="C92" s="163">
        <f t="shared" ref="C92" si="41">ROUND(D92/94.9999%,0)</f>
        <v>947369</v>
      </c>
      <c r="D92" s="169">
        <v>900000</v>
      </c>
      <c r="E92" s="76">
        <f t="shared" ref="E92" si="42">C92-D92</f>
        <v>47369</v>
      </c>
      <c r="F92" s="98">
        <f t="shared" si="31"/>
        <v>4781.8379999999997</v>
      </c>
      <c r="G92" s="165">
        <f t="shared" ref="G92:H92" si="43">G93+G94</f>
        <v>1800</v>
      </c>
      <c r="H92" s="165">
        <f t="shared" si="43"/>
        <v>94.738</v>
      </c>
      <c r="I92" s="165">
        <v>2887.1</v>
      </c>
    </row>
    <row r="93" spans="1:9" s="95" customFormat="1" ht="27.75" hidden="1" customHeight="1" x14ac:dyDescent="0.2">
      <c r="A93" s="91">
        <v>58</v>
      </c>
      <c r="B93" s="136" t="s">
        <v>294</v>
      </c>
      <c r="C93" s="93">
        <f t="shared" si="28"/>
        <v>947369</v>
      </c>
      <c r="D93" s="137">
        <v>900000</v>
      </c>
      <c r="E93" s="138">
        <f t="shared" si="15"/>
        <v>47369</v>
      </c>
      <c r="F93" s="98">
        <f t="shared" si="31"/>
        <v>947.36900000000003</v>
      </c>
      <c r="G93" s="123">
        <f t="shared" ref="G93:H95" si="44">D93/1000</f>
        <v>900</v>
      </c>
      <c r="H93" s="123">
        <f t="shared" si="44"/>
        <v>47.369</v>
      </c>
      <c r="I93" s="123"/>
    </row>
    <row r="94" spans="1:9" s="95" customFormat="1" ht="33" hidden="1" customHeight="1" x14ac:dyDescent="0.2">
      <c r="A94" s="139">
        <v>58</v>
      </c>
      <c r="B94" s="136" t="s">
        <v>294</v>
      </c>
      <c r="C94" s="93">
        <f t="shared" si="28"/>
        <v>947369</v>
      </c>
      <c r="D94" s="137">
        <v>900000</v>
      </c>
      <c r="E94" s="138">
        <f t="shared" ref="E94:E136" si="45">C94-D94</f>
        <v>47369</v>
      </c>
      <c r="F94" s="98">
        <f t="shared" si="31"/>
        <v>947.36900000000003</v>
      </c>
      <c r="G94" s="123">
        <f t="shared" si="44"/>
        <v>900</v>
      </c>
      <c r="H94" s="123">
        <f t="shared" si="44"/>
        <v>47.369</v>
      </c>
      <c r="I94" s="123"/>
    </row>
    <row r="95" spans="1:9" s="60" customFormat="1" ht="31.5" customHeight="1" x14ac:dyDescent="0.2">
      <c r="A95" s="88">
        <v>59</v>
      </c>
      <c r="B95" s="68" t="s">
        <v>295</v>
      </c>
      <c r="C95" s="74">
        <f t="shared" si="28"/>
        <v>947369</v>
      </c>
      <c r="D95" s="79">
        <v>900000</v>
      </c>
      <c r="E95" s="73">
        <f t="shared" si="45"/>
        <v>47369</v>
      </c>
      <c r="F95" s="98">
        <f t="shared" si="31"/>
        <v>947.36900000000003</v>
      </c>
      <c r="G95" s="98">
        <f t="shared" si="44"/>
        <v>900</v>
      </c>
      <c r="H95" s="98">
        <f t="shared" si="44"/>
        <v>47.369</v>
      </c>
      <c r="I95" s="98"/>
    </row>
    <row r="96" spans="1:9" ht="27" customHeight="1" x14ac:dyDescent="0.2">
      <c r="A96" s="170">
        <v>60</v>
      </c>
      <c r="B96" s="168" t="s">
        <v>319</v>
      </c>
      <c r="C96" s="163">
        <f t="shared" ref="C96" si="46">ROUND(D96/94.9999%,0)</f>
        <v>1052633</v>
      </c>
      <c r="D96" s="171">
        <v>1000000</v>
      </c>
      <c r="E96" s="76">
        <f t="shared" ref="E96" si="47">C96-D96</f>
        <v>52633</v>
      </c>
      <c r="F96" s="98">
        <f t="shared" si="31"/>
        <v>2355.2660000000001</v>
      </c>
      <c r="G96" s="165">
        <f t="shared" ref="G96:H96" si="48">G97+G98</f>
        <v>2000</v>
      </c>
      <c r="H96" s="165">
        <f t="shared" si="48"/>
        <v>105.26600000000001</v>
      </c>
      <c r="I96" s="165">
        <v>250</v>
      </c>
    </row>
    <row r="97" spans="1:9" s="95" customFormat="1" ht="27" hidden="1" customHeight="1" x14ac:dyDescent="0.2">
      <c r="A97" s="139">
        <v>60</v>
      </c>
      <c r="B97" s="136" t="s">
        <v>319</v>
      </c>
      <c r="C97" s="93">
        <f t="shared" si="28"/>
        <v>1052633</v>
      </c>
      <c r="D97" s="140">
        <v>1000000</v>
      </c>
      <c r="E97" s="138">
        <f t="shared" si="45"/>
        <v>52633</v>
      </c>
      <c r="F97" s="98">
        <f t="shared" si="31"/>
        <v>1052.633</v>
      </c>
      <c r="G97" s="123">
        <f t="shared" ref="G97:G106" si="49">D97/1000</f>
        <v>1000</v>
      </c>
      <c r="H97" s="123">
        <f t="shared" ref="H97:H106" si="50">E97/1000</f>
        <v>52.633000000000003</v>
      </c>
      <c r="I97" s="123"/>
    </row>
    <row r="98" spans="1:9" s="95" customFormat="1" ht="27" hidden="1" customHeight="1" x14ac:dyDescent="0.2">
      <c r="A98" s="139">
        <v>60</v>
      </c>
      <c r="B98" s="136" t="s">
        <v>319</v>
      </c>
      <c r="C98" s="93">
        <f t="shared" si="28"/>
        <v>1052633</v>
      </c>
      <c r="D98" s="140">
        <v>1000000</v>
      </c>
      <c r="E98" s="138">
        <f t="shared" si="45"/>
        <v>52633</v>
      </c>
      <c r="F98" s="98">
        <f t="shared" si="31"/>
        <v>1052.633</v>
      </c>
      <c r="G98" s="123">
        <f t="shared" si="49"/>
        <v>1000</v>
      </c>
      <c r="H98" s="123">
        <f t="shared" si="50"/>
        <v>52.633000000000003</v>
      </c>
      <c r="I98" s="123"/>
    </row>
    <row r="99" spans="1:9" s="60" customFormat="1" ht="44.25" customHeight="1" x14ac:dyDescent="0.2">
      <c r="A99" s="88">
        <v>61</v>
      </c>
      <c r="B99" s="68" t="s">
        <v>362</v>
      </c>
      <c r="C99" s="74">
        <f t="shared" si="28"/>
        <v>1157896</v>
      </c>
      <c r="D99" s="81">
        <v>1100000</v>
      </c>
      <c r="E99" s="73">
        <f t="shared" si="45"/>
        <v>57896</v>
      </c>
      <c r="F99" s="98">
        <f t="shared" si="31"/>
        <v>1499.9960000000001</v>
      </c>
      <c r="G99" s="98">
        <f t="shared" si="49"/>
        <v>1100</v>
      </c>
      <c r="H99" s="98">
        <f t="shared" si="50"/>
        <v>57.896000000000001</v>
      </c>
      <c r="I99" s="98">
        <v>342.1</v>
      </c>
    </row>
    <row r="100" spans="1:9" s="60" customFormat="1" ht="24" customHeight="1" x14ac:dyDescent="0.2">
      <c r="A100" s="88">
        <v>62</v>
      </c>
      <c r="B100" s="68" t="s">
        <v>321</v>
      </c>
      <c r="C100" s="74">
        <f t="shared" si="28"/>
        <v>210527</v>
      </c>
      <c r="D100" s="81">
        <v>200000</v>
      </c>
      <c r="E100" s="73">
        <f t="shared" si="45"/>
        <v>10527</v>
      </c>
      <c r="F100" s="98">
        <f t="shared" si="31"/>
        <v>210.52699999999999</v>
      </c>
      <c r="G100" s="98">
        <f t="shared" si="49"/>
        <v>200</v>
      </c>
      <c r="H100" s="98">
        <f t="shared" si="50"/>
        <v>10.526999999999999</v>
      </c>
      <c r="I100" s="98"/>
    </row>
    <row r="101" spans="1:9" s="60" customFormat="1" ht="30" customHeight="1" x14ac:dyDescent="0.2">
      <c r="A101" s="88">
        <v>63</v>
      </c>
      <c r="B101" s="68" t="s">
        <v>322</v>
      </c>
      <c r="C101" s="74">
        <f t="shared" si="28"/>
        <v>210527</v>
      </c>
      <c r="D101" s="81">
        <v>200000</v>
      </c>
      <c r="E101" s="73">
        <f t="shared" si="45"/>
        <v>10527</v>
      </c>
      <c r="F101" s="98">
        <f t="shared" si="31"/>
        <v>210.52699999999999</v>
      </c>
      <c r="G101" s="98">
        <f t="shared" si="49"/>
        <v>200</v>
      </c>
      <c r="H101" s="98">
        <f t="shared" si="50"/>
        <v>10.526999999999999</v>
      </c>
      <c r="I101" s="98"/>
    </row>
    <row r="102" spans="1:9" s="60" customFormat="1" ht="23.25" customHeight="1" x14ac:dyDescent="0.2">
      <c r="A102" s="88">
        <v>64</v>
      </c>
      <c r="B102" s="68" t="s">
        <v>329</v>
      </c>
      <c r="C102" s="74">
        <f t="shared" si="28"/>
        <v>189474</v>
      </c>
      <c r="D102" s="81">
        <v>180000</v>
      </c>
      <c r="E102" s="73">
        <f t="shared" si="45"/>
        <v>9474</v>
      </c>
      <c r="F102" s="98">
        <f t="shared" si="31"/>
        <v>189.47399999999999</v>
      </c>
      <c r="G102" s="98">
        <f t="shared" si="49"/>
        <v>180</v>
      </c>
      <c r="H102" s="98">
        <f t="shared" si="50"/>
        <v>9.4740000000000002</v>
      </c>
      <c r="I102" s="98"/>
    </row>
    <row r="103" spans="1:9" s="60" customFormat="1" ht="29.25" customHeight="1" x14ac:dyDescent="0.2">
      <c r="A103" s="88">
        <v>65</v>
      </c>
      <c r="B103" s="68" t="s">
        <v>328</v>
      </c>
      <c r="C103" s="74">
        <f t="shared" si="28"/>
        <v>189474</v>
      </c>
      <c r="D103" s="81">
        <v>180000</v>
      </c>
      <c r="E103" s="73">
        <f t="shared" si="45"/>
        <v>9474</v>
      </c>
      <c r="F103" s="98">
        <f t="shared" si="31"/>
        <v>189.47399999999999</v>
      </c>
      <c r="G103" s="98">
        <f t="shared" si="49"/>
        <v>180</v>
      </c>
      <c r="H103" s="98">
        <f t="shared" si="50"/>
        <v>9.4740000000000002</v>
      </c>
      <c r="I103" s="98"/>
    </row>
    <row r="104" spans="1:9" s="60" customFormat="1" ht="35.25" customHeight="1" x14ac:dyDescent="0.2">
      <c r="A104" s="88">
        <v>66</v>
      </c>
      <c r="B104" s="68" t="s">
        <v>330</v>
      </c>
      <c r="C104" s="74">
        <f t="shared" si="28"/>
        <v>210527</v>
      </c>
      <c r="D104" s="81">
        <v>200000</v>
      </c>
      <c r="E104" s="73">
        <f t="shared" si="45"/>
        <v>10527</v>
      </c>
      <c r="F104" s="98">
        <f t="shared" si="31"/>
        <v>210.52699999999999</v>
      </c>
      <c r="G104" s="98">
        <f t="shared" si="49"/>
        <v>200</v>
      </c>
      <c r="H104" s="98">
        <f t="shared" si="50"/>
        <v>10.526999999999999</v>
      </c>
      <c r="I104" s="98"/>
    </row>
    <row r="105" spans="1:9" s="60" customFormat="1" ht="28.5" customHeight="1" x14ac:dyDescent="0.2">
      <c r="A105" s="88">
        <v>67</v>
      </c>
      <c r="B105" s="68" t="s">
        <v>323</v>
      </c>
      <c r="C105" s="74">
        <f t="shared" si="28"/>
        <v>1052633</v>
      </c>
      <c r="D105" s="81">
        <v>1000000</v>
      </c>
      <c r="E105" s="73">
        <f t="shared" si="45"/>
        <v>52633</v>
      </c>
      <c r="F105" s="98">
        <f t="shared" si="31"/>
        <v>4575.933</v>
      </c>
      <c r="G105" s="98">
        <f t="shared" si="49"/>
        <v>1000</v>
      </c>
      <c r="H105" s="98">
        <f t="shared" si="50"/>
        <v>52.633000000000003</v>
      </c>
      <c r="I105" s="98">
        <v>3523.3</v>
      </c>
    </row>
    <row r="106" spans="1:9" s="60" customFormat="1" ht="28.5" customHeight="1" x14ac:dyDescent="0.2">
      <c r="A106" s="88">
        <v>68</v>
      </c>
      <c r="B106" s="68" t="s">
        <v>331</v>
      </c>
      <c r="C106" s="74">
        <f t="shared" si="28"/>
        <v>1000001</v>
      </c>
      <c r="D106" s="81">
        <v>950000</v>
      </c>
      <c r="E106" s="73">
        <f t="shared" si="45"/>
        <v>50001</v>
      </c>
      <c r="F106" s="98">
        <f t="shared" si="31"/>
        <v>2866.0010000000002</v>
      </c>
      <c r="G106" s="98">
        <f t="shared" si="49"/>
        <v>950</v>
      </c>
      <c r="H106" s="98">
        <f t="shared" si="50"/>
        <v>50.000999999999998</v>
      </c>
      <c r="I106" s="98">
        <v>1866</v>
      </c>
    </row>
    <row r="107" spans="1:9" ht="30" customHeight="1" x14ac:dyDescent="0.2">
      <c r="A107" s="170">
        <v>69</v>
      </c>
      <c r="B107" s="168" t="s">
        <v>356</v>
      </c>
      <c r="C107" s="163">
        <f t="shared" ref="C107" si="51">ROUND(D107/94.9999%,0)</f>
        <v>1157896</v>
      </c>
      <c r="D107" s="171">
        <v>1100000</v>
      </c>
      <c r="E107" s="76">
        <f t="shared" ref="E107" si="52">C107-D107</f>
        <v>57896</v>
      </c>
      <c r="F107" s="98">
        <f t="shared" si="31"/>
        <v>2175.2649999999999</v>
      </c>
      <c r="G107" s="165">
        <f t="shared" ref="G107:H107" si="53">G108+G109</f>
        <v>2000</v>
      </c>
      <c r="H107" s="165">
        <f t="shared" si="53"/>
        <v>105.265</v>
      </c>
      <c r="I107" s="165">
        <v>70</v>
      </c>
    </row>
    <row r="108" spans="1:9" s="95" customFormat="1" ht="30" hidden="1" customHeight="1" x14ac:dyDescent="0.2">
      <c r="A108" s="139">
        <v>69</v>
      </c>
      <c r="B108" s="136" t="s">
        <v>356</v>
      </c>
      <c r="C108" s="93">
        <f t="shared" si="28"/>
        <v>1157896</v>
      </c>
      <c r="D108" s="140">
        <v>1100000</v>
      </c>
      <c r="E108" s="138">
        <f t="shared" si="45"/>
        <v>57896</v>
      </c>
      <c r="F108" s="98">
        <f t="shared" si="31"/>
        <v>1157.896</v>
      </c>
      <c r="G108" s="123">
        <f t="shared" ref="G108:H112" si="54">D108/1000</f>
        <v>1100</v>
      </c>
      <c r="H108" s="123">
        <f t="shared" si="54"/>
        <v>57.896000000000001</v>
      </c>
      <c r="I108" s="123"/>
    </row>
    <row r="109" spans="1:9" s="95" customFormat="1" ht="30" hidden="1" customHeight="1" x14ac:dyDescent="0.2">
      <c r="A109" s="139">
        <v>69</v>
      </c>
      <c r="B109" s="136" t="s">
        <v>356</v>
      </c>
      <c r="C109" s="93">
        <f t="shared" ref="C109" si="55">ROUND(D109/94.9999%,0)</f>
        <v>947369</v>
      </c>
      <c r="D109" s="140">
        <v>900000</v>
      </c>
      <c r="E109" s="138">
        <f t="shared" ref="E109" si="56">C109-D109</f>
        <v>47369</v>
      </c>
      <c r="F109" s="98">
        <f t="shared" si="31"/>
        <v>947.36900000000003</v>
      </c>
      <c r="G109" s="123">
        <f t="shared" si="54"/>
        <v>900</v>
      </c>
      <c r="H109" s="123">
        <f t="shared" si="54"/>
        <v>47.369</v>
      </c>
      <c r="I109" s="123"/>
    </row>
    <row r="110" spans="1:9" s="60" customFormat="1" ht="34.5" customHeight="1" x14ac:dyDescent="0.2">
      <c r="A110" s="58">
        <v>70</v>
      </c>
      <c r="B110" s="69" t="s">
        <v>296</v>
      </c>
      <c r="C110" s="74">
        <f t="shared" si="28"/>
        <v>947369</v>
      </c>
      <c r="D110" s="79">
        <v>900000</v>
      </c>
      <c r="E110" s="73">
        <f t="shared" si="45"/>
        <v>47369</v>
      </c>
      <c r="F110" s="98">
        <f t="shared" si="31"/>
        <v>1077.3690000000001</v>
      </c>
      <c r="G110" s="98">
        <f t="shared" si="54"/>
        <v>900</v>
      </c>
      <c r="H110" s="98">
        <f t="shared" si="54"/>
        <v>47.369</v>
      </c>
      <c r="I110" s="98">
        <v>130</v>
      </c>
    </row>
    <row r="111" spans="1:9" s="60" customFormat="1" ht="26.25" customHeight="1" x14ac:dyDescent="0.2">
      <c r="A111" s="58">
        <v>71</v>
      </c>
      <c r="B111" s="69" t="s">
        <v>351</v>
      </c>
      <c r="C111" s="74">
        <f t="shared" si="28"/>
        <v>1052633</v>
      </c>
      <c r="D111" s="79">
        <v>1000000</v>
      </c>
      <c r="E111" s="73">
        <f t="shared" si="45"/>
        <v>52633</v>
      </c>
      <c r="F111" s="98">
        <f t="shared" si="31"/>
        <v>4255.933</v>
      </c>
      <c r="G111" s="98">
        <f t="shared" si="54"/>
        <v>1000</v>
      </c>
      <c r="H111" s="98">
        <f t="shared" si="54"/>
        <v>52.633000000000003</v>
      </c>
      <c r="I111" s="98">
        <v>3203.3</v>
      </c>
    </row>
    <row r="112" spans="1:9" s="60" customFormat="1" ht="30" customHeight="1" x14ac:dyDescent="0.2">
      <c r="A112" s="58">
        <v>72</v>
      </c>
      <c r="B112" s="69" t="s">
        <v>302</v>
      </c>
      <c r="C112" s="74">
        <f t="shared" si="28"/>
        <v>526316</v>
      </c>
      <c r="D112" s="79">
        <v>500000</v>
      </c>
      <c r="E112" s="73">
        <f t="shared" si="45"/>
        <v>26316</v>
      </c>
      <c r="F112" s="98">
        <f t="shared" si="31"/>
        <v>656.31600000000003</v>
      </c>
      <c r="G112" s="98">
        <f t="shared" si="54"/>
        <v>500</v>
      </c>
      <c r="H112" s="98">
        <f t="shared" si="54"/>
        <v>26.315999999999999</v>
      </c>
      <c r="I112" s="98">
        <v>130</v>
      </c>
    </row>
    <row r="113" spans="1:9" ht="27.75" customHeight="1" x14ac:dyDescent="0.2">
      <c r="A113" s="65">
        <v>73</v>
      </c>
      <c r="B113" s="80" t="s">
        <v>335</v>
      </c>
      <c r="C113" s="163">
        <f t="shared" ref="C113" si="57">ROUND(D113/94.9999%,0)</f>
        <v>789475</v>
      </c>
      <c r="D113" s="169">
        <v>750000</v>
      </c>
      <c r="E113" s="76">
        <f t="shared" ref="E113" si="58">C113-D113</f>
        <v>39475</v>
      </c>
      <c r="F113" s="98">
        <f t="shared" si="31"/>
        <v>6358.16</v>
      </c>
      <c r="G113" s="165">
        <f t="shared" ref="G113:H113" si="59">G114+G115</f>
        <v>1485</v>
      </c>
      <c r="H113" s="165">
        <f t="shared" si="59"/>
        <v>78.16</v>
      </c>
      <c r="I113" s="165">
        <v>4795</v>
      </c>
    </row>
    <row r="114" spans="1:9" s="95" customFormat="1" ht="27.75" hidden="1" customHeight="1" x14ac:dyDescent="0.2">
      <c r="A114" s="91">
        <v>73</v>
      </c>
      <c r="B114" s="141" t="s">
        <v>335</v>
      </c>
      <c r="C114" s="93">
        <f t="shared" si="28"/>
        <v>789475</v>
      </c>
      <c r="D114" s="137">
        <v>750000</v>
      </c>
      <c r="E114" s="138">
        <f t="shared" si="45"/>
        <v>39475</v>
      </c>
      <c r="F114" s="98">
        <f t="shared" si="31"/>
        <v>789.47500000000002</v>
      </c>
      <c r="G114" s="123">
        <f>D114/1000</f>
        <v>750</v>
      </c>
      <c r="H114" s="123">
        <f>E114/1000</f>
        <v>39.475000000000001</v>
      </c>
      <c r="I114" s="123"/>
    </row>
    <row r="115" spans="1:9" s="95" customFormat="1" ht="33.75" hidden="1" customHeight="1" x14ac:dyDescent="0.2">
      <c r="A115" s="91">
        <v>73</v>
      </c>
      <c r="B115" s="141" t="s">
        <v>335</v>
      </c>
      <c r="C115" s="93">
        <f t="shared" si="28"/>
        <v>773685</v>
      </c>
      <c r="D115" s="137">
        <v>735000</v>
      </c>
      <c r="E115" s="138">
        <f t="shared" si="45"/>
        <v>38685</v>
      </c>
      <c r="F115" s="98">
        <f t="shared" si="31"/>
        <v>773.68499999999995</v>
      </c>
      <c r="G115" s="123">
        <f>D115/1000</f>
        <v>735</v>
      </c>
      <c r="H115" s="123">
        <f>E115/1000</f>
        <v>38.685000000000002</v>
      </c>
      <c r="I115" s="123"/>
    </row>
    <row r="116" spans="1:9" ht="34.5" customHeight="1" x14ac:dyDescent="0.2">
      <c r="A116" s="65">
        <v>74</v>
      </c>
      <c r="B116" s="80" t="s">
        <v>325</v>
      </c>
      <c r="C116" s="163">
        <f t="shared" ref="C116" si="60">ROUND(D116/94.9999%,0)</f>
        <v>1157896</v>
      </c>
      <c r="D116" s="171">
        <v>1100000</v>
      </c>
      <c r="E116" s="76">
        <f t="shared" ref="E116" si="61">C116-D116</f>
        <v>57896</v>
      </c>
      <c r="F116" s="98">
        <f t="shared" si="31"/>
        <v>2423.2240000000002</v>
      </c>
      <c r="G116" s="165">
        <f t="shared" ref="G116:H116" si="62">G117+G118</f>
        <v>2250</v>
      </c>
      <c r="H116" s="165">
        <f t="shared" si="62"/>
        <v>118.42400000000001</v>
      </c>
      <c r="I116" s="165">
        <v>54.8</v>
      </c>
    </row>
    <row r="117" spans="1:9" s="97" customFormat="1" ht="34.5" hidden="1" customHeight="1" x14ac:dyDescent="0.2">
      <c r="A117" s="124">
        <v>74</v>
      </c>
      <c r="B117" s="142" t="s">
        <v>325</v>
      </c>
      <c r="C117" s="126">
        <f t="shared" si="28"/>
        <v>1157896</v>
      </c>
      <c r="D117" s="143">
        <v>1100000</v>
      </c>
      <c r="E117" s="135">
        <f t="shared" si="45"/>
        <v>57896</v>
      </c>
      <c r="F117" s="98">
        <f t="shared" si="31"/>
        <v>1157.896</v>
      </c>
      <c r="G117" s="128">
        <f>D117/1000</f>
        <v>1100</v>
      </c>
      <c r="H117" s="128">
        <f>E117/1000</f>
        <v>57.896000000000001</v>
      </c>
      <c r="I117" s="128"/>
    </row>
    <row r="118" spans="1:9" s="97" customFormat="1" ht="30" hidden="1" customHeight="1" x14ac:dyDescent="0.2">
      <c r="A118" s="124">
        <v>74</v>
      </c>
      <c r="B118" s="142" t="s">
        <v>325</v>
      </c>
      <c r="C118" s="126">
        <f t="shared" si="28"/>
        <v>1210528</v>
      </c>
      <c r="D118" s="143">
        <v>1150000</v>
      </c>
      <c r="E118" s="135">
        <f t="shared" si="45"/>
        <v>60528</v>
      </c>
      <c r="F118" s="98">
        <f t="shared" si="31"/>
        <v>1210.528</v>
      </c>
      <c r="G118" s="128">
        <f>D118/1000</f>
        <v>1150</v>
      </c>
      <c r="H118" s="128">
        <f>E118/1000</f>
        <v>60.527999999999999</v>
      </c>
      <c r="I118" s="128"/>
    </row>
    <row r="119" spans="1:9" ht="22.5" customHeight="1" x14ac:dyDescent="0.2">
      <c r="A119" s="65">
        <v>75</v>
      </c>
      <c r="B119" s="80" t="s">
        <v>336</v>
      </c>
      <c r="C119" s="163">
        <f t="shared" ref="C119" si="63">ROUND(D119/94.9999%,0)</f>
        <v>2000002</v>
      </c>
      <c r="D119" s="169">
        <v>1900000</v>
      </c>
      <c r="E119" s="76">
        <f t="shared" ref="E119" si="64">C119-D119</f>
        <v>100002</v>
      </c>
      <c r="F119" s="98">
        <f t="shared" si="31"/>
        <v>6200.0039999999999</v>
      </c>
      <c r="G119" s="165">
        <f t="shared" ref="G119:H119" si="65">G120+G121</f>
        <v>3800</v>
      </c>
      <c r="H119" s="165">
        <f t="shared" si="65"/>
        <v>200.00399999999999</v>
      </c>
      <c r="I119" s="165">
        <v>2200</v>
      </c>
    </row>
    <row r="120" spans="1:9" s="151" customFormat="1" ht="22.5" hidden="1" customHeight="1" x14ac:dyDescent="0.2">
      <c r="A120" s="144">
        <v>75</v>
      </c>
      <c r="B120" s="146" t="s">
        <v>336</v>
      </c>
      <c r="C120" s="147">
        <f t="shared" si="28"/>
        <v>2000002</v>
      </c>
      <c r="D120" s="148">
        <v>1900000</v>
      </c>
      <c r="E120" s="149">
        <f t="shared" si="45"/>
        <v>100002</v>
      </c>
      <c r="F120" s="98">
        <f t="shared" si="31"/>
        <v>2000.002</v>
      </c>
      <c r="G120" s="150">
        <f t="shared" ref="G120:G130" si="66">D120/1000</f>
        <v>1900</v>
      </c>
      <c r="H120" s="150">
        <f t="shared" ref="H120:H130" si="67">E120/1000</f>
        <v>100.002</v>
      </c>
      <c r="I120" s="150"/>
    </row>
    <row r="121" spans="1:9" s="151" customFormat="1" ht="33.75" hidden="1" customHeight="1" x14ac:dyDescent="0.2">
      <c r="A121" s="144">
        <v>75</v>
      </c>
      <c r="B121" s="146" t="s">
        <v>336</v>
      </c>
      <c r="C121" s="147">
        <f t="shared" si="28"/>
        <v>2000002</v>
      </c>
      <c r="D121" s="148">
        <v>1900000</v>
      </c>
      <c r="E121" s="149">
        <f t="shared" si="45"/>
        <v>100002</v>
      </c>
      <c r="F121" s="98">
        <f t="shared" si="31"/>
        <v>2000.002</v>
      </c>
      <c r="G121" s="150">
        <f t="shared" si="66"/>
        <v>1900</v>
      </c>
      <c r="H121" s="150">
        <f t="shared" si="67"/>
        <v>100.002</v>
      </c>
      <c r="I121" s="150"/>
    </row>
    <row r="122" spans="1:9" s="60" customFormat="1" ht="28.5" customHeight="1" x14ac:dyDescent="0.2">
      <c r="A122" s="58">
        <v>76</v>
      </c>
      <c r="B122" s="69" t="s">
        <v>352</v>
      </c>
      <c r="C122" s="74">
        <f t="shared" si="28"/>
        <v>421053</v>
      </c>
      <c r="D122" s="79">
        <v>400000</v>
      </c>
      <c r="E122" s="73">
        <f t="shared" si="45"/>
        <v>21053</v>
      </c>
      <c r="F122" s="98">
        <f t="shared" si="31"/>
        <v>819.95299999999997</v>
      </c>
      <c r="G122" s="98">
        <f t="shared" si="66"/>
        <v>400</v>
      </c>
      <c r="H122" s="98">
        <f t="shared" si="67"/>
        <v>21.053000000000001</v>
      </c>
      <c r="I122" s="98">
        <v>398.9</v>
      </c>
    </row>
    <row r="123" spans="1:9" s="60" customFormat="1" ht="30" customHeight="1" x14ac:dyDescent="0.2">
      <c r="A123" s="58">
        <v>77</v>
      </c>
      <c r="B123" s="69" t="s">
        <v>353</v>
      </c>
      <c r="C123" s="74">
        <f t="shared" si="28"/>
        <v>421053</v>
      </c>
      <c r="D123" s="79">
        <v>400000</v>
      </c>
      <c r="E123" s="73">
        <f t="shared" si="45"/>
        <v>21053</v>
      </c>
      <c r="F123" s="98">
        <f t="shared" si="31"/>
        <v>819.95299999999997</v>
      </c>
      <c r="G123" s="98">
        <f t="shared" si="66"/>
        <v>400</v>
      </c>
      <c r="H123" s="98">
        <f t="shared" si="67"/>
        <v>21.053000000000001</v>
      </c>
      <c r="I123" s="98">
        <v>398.9</v>
      </c>
    </row>
    <row r="124" spans="1:9" s="60" customFormat="1" ht="30" customHeight="1" x14ac:dyDescent="0.2">
      <c r="A124" s="58">
        <v>78</v>
      </c>
      <c r="B124" s="69" t="s">
        <v>354</v>
      </c>
      <c r="C124" s="74">
        <f t="shared" si="28"/>
        <v>421053</v>
      </c>
      <c r="D124" s="79">
        <v>400000</v>
      </c>
      <c r="E124" s="73">
        <f t="shared" si="45"/>
        <v>21053</v>
      </c>
      <c r="F124" s="98">
        <f t="shared" si="31"/>
        <v>819.95299999999997</v>
      </c>
      <c r="G124" s="98">
        <f t="shared" si="66"/>
        <v>400</v>
      </c>
      <c r="H124" s="98">
        <f t="shared" si="67"/>
        <v>21.053000000000001</v>
      </c>
      <c r="I124" s="98">
        <v>398.9</v>
      </c>
    </row>
    <row r="125" spans="1:9" s="60" customFormat="1" ht="34.5" customHeight="1" x14ac:dyDescent="0.2">
      <c r="A125" s="58">
        <v>79</v>
      </c>
      <c r="B125" s="69" t="s">
        <v>355</v>
      </c>
      <c r="C125" s="74">
        <f t="shared" si="28"/>
        <v>631580</v>
      </c>
      <c r="D125" s="79">
        <v>600000</v>
      </c>
      <c r="E125" s="73">
        <f t="shared" si="45"/>
        <v>31580</v>
      </c>
      <c r="F125" s="98">
        <f t="shared" si="31"/>
        <v>631.58000000000004</v>
      </c>
      <c r="G125" s="98">
        <f t="shared" si="66"/>
        <v>600</v>
      </c>
      <c r="H125" s="98">
        <f t="shared" si="67"/>
        <v>31.58</v>
      </c>
      <c r="I125" s="98"/>
    </row>
    <row r="126" spans="1:9" s="60" customFormat="1" ht="25.5" customHeight="1" x14ac:dyDescent="0.2">
      <c r="A126" s="58">
        <v>80</v>
      </c>
      <c r="B126" s="69" t="s">
        <v>361</v>
      </c>
      <c r="C126" s="74">
        <f t="shared" si="28"/>
        <v>831580</v>
      </c>
      <c r="D126" s="79">
        <v>790000</v>
      </c>
      <c r="E126" s="73">
        <f t="shared" si="45"/>
        <v>41580</v>
      </c>
      <c r="F126" s="98">
        <f t="shared" si="31"/>
        <v>831.58</v>
      </c>
      <c r="G126" s="98">
        <f t="shared" si="66"/>
        <v>790</v>
      </c>
      <c r="H126" s="98">
        <f t="shared" si="67"/>
        <v>41.58</v>
      </c>
      <c r="I126" s="98"/>
    </row>
    <row r="127" spans="1:9" s="60" customFormat="1" ht="34.5" customHeight="1" x14ac:dyDescent="0.2">
      <c r="A127" s="58">
        <v>81</v>
      </c>
      <c r="B127" s="69" t="s">
        <v>364</v>
      </c>
      <c r="C127" s="74">
        <f>D127+E127</f>
        <v>368422</v>
      </c>
      <c r="D127" s="79">
        <v>350000</v>
      </c>
      <c r="E127" s="73">
        <v>18422</v>
      </c>
      <c r="F127" s="98">
        <f t="shared" si="31"/>
        <v>368.42200000000003</v>
      </c>
      <c r="G127" s="98">
        <f t="shared" si="66"/>
        <v>350</v>
      </c>
      <c r="H127" s="98">
        <f t="shared" si="67"/>
        <v>18.422000000000001</v>
      </c>
      <c r="I127" s="98"/>
    </row>
    <row r="128" spans="1:9" s="60" customFormat="1" ht="33.75" customHeight="1" x14ac:dyDescent="0.2">
      <c r="A128" s="58">
        <v>82</v>
      </c>
      <c r="B128" s="69" t="s">
        <v>363</v>
      </c>
      <c r="C128" s="74">
        <f t="shared" si="28"/>
        <v>473685</v>
      </c>
      <c r="D128" s="79">
        <v>450000</v>
      </c>
      <c r="E128" s="73">
        <f t="shared" si="45"/>
        <v>23685</v>
      </c>
      <c r="F128" s="98">
        <f t="shared" si="31"/>
        <v>1289.9849999999999</v>
      </c>
      <c r="G128" s="98">
        <f t="shared" si="66"/>
        <v>450</v>
      </c>
      <c r="H128" s="98">
        <f t="shared" si="67"/>
        <v>23.684999999999999</v>
      </c>
      <c r="I128" s="98">
        <v>816.3</v>
      </c>
    </row>
    <row r="129" spans="1:9" s="61" customFormat="1" ht="24.75" customHeight="1" x14ac:dyDescent="0.2">
      <c r="A129" s="58">
        <v>83</v>
      </c>
      <c r="B129" s="80" t="s">
        <v>320</v>
      </c>
      <c r="C129" s="74">
        <f>D129+E129</f>
        <v>236843</v>
      </c>
      <c r="D129" s="82">
        <v>225000</v>
      </c>
      <c r="E129" s="76">
        <v>11843</v>
      </c>
      <c r="F129" s="98">
        <f t="shared" si="31"/>
        <v>236.84299999999999</v>
      </c>
      <c r="G129" s="98">
        <f t="shared" si="66"/>
        <v>225</v>
      </c>
      <c r="H129" s="98">
        <f t="shared" si="67"/>
        <v>11.843</v>
      </c>
      <c r="I129" s="98"/>
    </row>
    <row r="130" spans="1:9" s="61" customFormat="1" ht="31.5" x14ac:dyDescent="0.2">
      <c r="A130" s="58">
        <v>84</v>
      </c>
      <c r="B130" s="86" t="s">
        <v>359</v>
      </c>
      <c r="C130" s="74">
        <f t="shared" si="28"/>
        <v>157895</v>
      </c>
      <c r="D130" s="82">
        <v>150000</v>
      </c>
      <c r="E130" s="76">
        <f t="shared" si="45"/>
        <v>7895</v>
      </c>
      <c r="F130" s="98">
        <f t="shared" si="31"/>
        <v>157.89500000000001</v>
      </c>
      <c r="G130" s="98">
        <f t="shared" si="66"/>
        <v>150</v>
      </c>
      <c r="H130" s="98">
        <f t="shared" si="67"/>
        <v>7.8949999999999996</v>
      </c>
      <c r="I130" s="98"/>
    </row>
    <row r="131" spans="1:9" s="173" customFormat="1" ht="47.25" customHeight="1" x14ac:dyDescent="0.2">
      <c r="A131" s="172" t="s">
        <v>373</v>
      </c>
      <c r="B131" s="80" t="s">
        <v>360</v>
      </c>
      <c r="C131" s="163">
        <f t="shared" ref="C131" si="68">ROUND(D131/94.9999%,0)</f>
        <v>473685</v>
      </c>
      <c r="D131" s="76">
        <v>450000</v>
      </c>
      <c r="E131" s="76">
        <f t="shared" ref="E131" si="69">C131-D131</f>
        <v>23685</v>
      </c>
      <c r="F131" s="98">
        <f t="shared" si="31"/>
        <v>631.58000000000004</v>
      </c>
      <c r="G131" s="165">
        <f t="shared" ref="G131:H131" si="70">G132+G133</f>
        <v>600</v>
      </c>
      <c r="H131" s="165">
        <f t="shared" si="70"/>
        <v>31.58</v>
      </c>
      <c r="I131" s="165"/>
    </row>
    <row r="132" spans="1:9" s="153" customFormat="1" ht="47.25" hidden="1" customHeight="1" x14ac:dyDescent="0.2">
      <c r="A132" s="152" t="s">
        <v>373</v>
      </c>
      <c r="B132" s="146" t="s">
        <v>360</v>
      </c>
      <c r="C132" s="147">
        <f t="shared" si="28"/>
        <v>473685</v>
      </c>
      <c r="D132" s="149">
        <v>450000</v>
      </c>
      <c r="E132" s="149">
        <f t="shared" si="45"/>
        <v>23685</v>
      </c>
      <c r="F132" s="98">
        <f t="shared" si="31"/>
        <v>473.685</v>
      </c>
      <c r="G132" s="150">
        <f t="shared" ref="G132:H134" si="71">D132/1000</f>
        <v>450</v>
      </c>
      <c r="H132" s="150">
        <f t="shared" si="71"/>
        <v>23.684999999999999</v>
      </c>
      <c r="I132" s="150"/>
    </row>
    <row r="133" spans="1:9" s="153" customFormat="1" ht="57" hidden="1" customHeight="1" x14ac:dyDescent="0.2">
      <c r="A133" s="152" t="s">
        <v>373</v>
      </c>
      <c r="B133" s="145" t="s">
        <v>360</v>
      </c>
      <c r="C133" s="147">
        <f t="shared" si="28"/>
        <v>157895</v>
      </c>
      <c r="D133" s="149">
        <v>150000</v>
      </c>
      <c r="E133" s="149">
        <f t="shared" si="45"/>
        <v>7895</v>
      </c>
      <c r="F133" s="98">
        <f t="shared" si="31"/>
        <v>157.89500000000001</v>
      </c>
      <c r="G133" s="150">
        <f t="shared" si="71"/>
        <v>150</v>
      </c>
      <c r="H133" s="150">
        <f t="shared" si="71"/>
        <v>7.8949999999999996</v>
      </c>
      <c r="I133" s="150"/>
    </row>
    <row r="134" spans="1:9" s="62" customFormat="1" ht="31.5" x14ac:dyDescent="0.25">
      <c r="A134" s="58">
        <v>86</v>
      </c>
      <c r="B134" s="59" t="s">
        <v>327</v>
      </c>
      <c r="C134" s="74">
        <f t="shared" si="28"/>
        <v>315790</v>
      </c>
      <c r="D134" s="77">
        <v>300000</v>
      </c>
      <c r="E134" s="77">
        <f t="shared" si="45"/>
        <v>15790</v>
      </c>
      <c r="F134" s="98">
        <f t="shared" si="31"/>
        <v>315.79000000000002</v>
      </c>
      <c r="G134" s="98">
        <f t="shared" si="71"/>
        <v>300</v>
      </c>
      <c r="H134" s="98">
        <f t="shared" si="71"/>
        <v>15.79</v>
      </c>
      <c r="I134" s="98"/>
    </row>
    <row r="135" spans="1:9" s="175" customFormat="1" ht="27.75" customHeight="1" x14ac:dyDescent="0.25">
      <c r="A135" s="65">
        <v>87</v>
      </c>
      <c r="B135" s="166" t="s">
        <v>318</v>
      </c>
      <c r="C135" s="163">
        <f t="shared" ref="C135" si="72">ROUND(D135/94.9999%,0)</f>
        <v>52632</v>
      </c>
      <c r="D135" s="174">
        <v>50000</v>
      </c>
      <c r="E135" s="174">
        <f t="shared" ref="E135" si="73">C135-D135</f>
        <v>2632</v>
      </c>
      <c r="F135" s="98">
        <f t="shared" si="31"/>
        <v>315.791</v>
      </c>
      <c r="G135" s="165">
        <f t="shared" ref="G135:H135" si="74">G136+G137+G138</f>
        <v>300</v>
      </c>
      <c r="H135" s="165">
        <f t="shared" si="74"/>
        <v>15.791</v>
      </c>
      <c r="I135" s="165"/>
    </row>
    <row r="136" spans="1:9" s="155" customFormat="1" ht="27.75" hidden="1" customHeight="1" x14ac:dyDescent="0.25">
      <c r="A136" s="91">
        <v>87</v>
      </c>
      <c r="B136" s="92" t="s">
        <v>318</v>
      </c>
      <c r="C136" s="93">
        <f t="shared" si="28"/>
        <v>52632</v>
      </c>
      <c r="D136" s="154">
        <v>50000</v>
      </c>
      <c r="E136" s="154">
        <f t="shared" si="45"/>
        <v>2632</v>
      </c>
      <c r="F136" s="98">
        <f t="shared" si="31"/>
        <v>52.631999999999998</v>
      </c>
      <c r="G136" s="123">
        <f t="shared" ref="G136:H138" si="75">D136/1000</f>
        <v>50</v>
      </c>
      <c r="H136" s="123">
        <f t="shared" si="75"/>
        <v>2.6320000000000001</v>
      </c>
      <c r="I136" s="123"/>
    </row>
    <row r="137" spans="1:9" s="155" customFormat="1" hidden="1" x14ac:dyDescent="0.25">
      <c r="A137" s="91">
        <v>87</v>
      </c>
      <c r="B137" s="92" t="s">
        <v>318</v>
      </c>
      <c r="C137" s="93">
        <f>ROUND(D137/94.9999%,0)</f>
        <v>52632</v>
      </c>
      <c r="D137" s="154">
        <v>50000</v>
      </c>
      <c r="E137" s="154">
        <f>C137-D137</f>
        <v>2632</v>
      </c>
      <c r="F137" s="98">
        <f t="shared" si="31"/>
        <v>52.631999999999998</v>
      </c>
      <c r="G137" s="123">
        <f t="shared" si="75"/>
        <v>50</v>
      </c>
      <c r="H137" s="123">
        <f t="shared" si="75"/>
        <v>2.6320000000000001</v>
      </c>
      <c r="I137" s="123"/>
    </row>
    <row r="138" spans="1:9" s="155" customFormat="1" hidden="1" x14ac:dyDescent="0.25">
      <c r="A138" s="91">
        <v>87</v>
      </c>
      <c r="B138" s="92" t="s">
        <v>318</v>
      </c>
      <c r="C138" s="93">
        <f>ROUND(D138/94.9999%,0)</f>
        <v>210527</v>
      </c>
      <c r="D138" s="154">
        <v>200000</v>
      </c>
      <c r="E138" s="154">
        <f>C138-D138</f>
        <v>10527</v>
      </c>
      <c r="F138" s="98">
        <f t="shared" si="31"/>
        <v>210.52699999999999</v>
      </c>
      <c r="G138" s="123">
        <f t="shared" si="75"/>
        <v>200</v>
      </c>
      <c r="H138" s="123">
        <f t="shared" si="75"/>
        <v>10.526999999999999</v>
      </c>
      <c r="I138" s="123"/>
    </row>
    <row r="139" spans="1:9" s="175" customFormat="1" ht="22.5" customHeight="1" x14ac:dyDescent="0.25">
      <c r="A139" s="65">
        <v>88</v>
      </c>
      <c r="B139" s="166" t="s">
        <v>285</v>
      </c>
      <c r="C139" s="163">
        <f t="shared" ref="C139" si="76">ROUND(D139/94.9999%,0)</f>
        <v>526316</v>
      </c>
      <c r="D139" s="174">
        <v>500000</v>
      </c>
      <c r="E139" s="174">
        <f t="shared" ref="E139" si="77">C139-D139</f>
        <v>26316</v>
      </c>
      <c r="F139" s="98">
        <f t="shared" si="31"/>
        <v>1000.001</v>
      </c>
      <c r="G139" s="165">
        <f t="shared" ref="G139:H139" si="78">G140+G141</f>
        <v>950</v>
      </c>
      <c r="H139" s="165">
        <f t="shared" si="78"/>
        <v>50.000999999999998</v>
      </c>
      <c r="I139" s="165"/>
    </row>
    <row r="140" spans="1:9" s="157" customFormat="1" ht="22.5" hidden="1" customHeight="1" x14ac:dyDescent="0.25">
      <c r="A140" s="124">
        <v>88</v>
      </c>
      <c r="B140" s="133" t="s">
        <v>285</v>
      </c>
      <c r="C140" s="126">
        <f t="shared" si="28"/>
        <v>526316</v>
      </c>
      <c r="D140" s="156">
        <v>500000</v>
      </c>
      <c r="E140" s="156">
        <f t="shared" ref="E140:E163" si="79">C140-D140</f>
        <v>26316</v>
      </c>
      <c r="F140" s="98">
        <f t="shared" ref="F140:F164" si="80">G140+H140+I140</f>
        <v>526.31600000000003</v>
      </c>
      <c r="G140" s="128">
        <f t="shared" ref="G140:H143" si="81">D140/1000</f>
        <v>500</v>
      </c>
      <c r="H140" s="128">
        <f t="shared" si="81"/>
        <v>26.315999999999999</v>
      </c>
      <c r="I140" s="128"/>
    </row>
    <row r="141" spans="1:9" s="157" customFormat="1" ht="23.25" hidden="1" customHeight="1" x14ac:dyDescent="0.25">
      <c r="A141" s="124">
        <v>88</v>
      </c>
      <c r="B141" s="133" t="s">
        <v>285</v>
      </c>
      <c r="C141" s="126">
        <f t="shared" ref="C141" si="82">ROUND(D141/94.9999%,0)</f>
        <v>473685</v>
      </c>
      <c r="D141" s="156">
        <v>450000</v>
      </c>
      <c r="E141" s="156">
        <f t="shared" ref="E141" si="83">C141-D141</f>
        <v>23685</v>
      </c>
      <c r="F141" s="98">
        <f t="shared" si="80"/>
        <v>473.685</v>
      </c>
      <c r="G141" s="128">
        <f t="shared" si="81"/>
        <v>450</v>
      </c>
      <c r="H141" s="128">
        <f t="shared" si="81"/>
        <v>23.684999999999999</v>
      </c>
      <c r="I141" s="128"/>
    </row>
    <row r="142" spans="1:9" s="62" customFormat="1" ht="21.75" customHeight="1" x14ac:dyDescent="0.25">
      <c r="A142" s="58">
        <v>89</v>
      </c>
      <c r="B142" s="59" t="s">
        <v>297</v>
      </c>
      <c r="C142" s="74">
        <f t="shared" si="28"/>
        <v>178948</v>
      </c>
      <c r="D142" s="77">
        <v>170000</v>
      </c>
      <c r="E142" s="77">
        <f t="shared" si="79"/>
        <v>8948</v>
      </c>
      <c r="F142" s="98">
        <f t="shared" si="80"/>
        <v>178.94800000000001</v>
      </c>
      <c r="G142" s="98">
        <f t="shared" si="81"/>
        <v>170</v>
      </c>
      <c r="H142" s="98">
        <f t="shared" si="81"/>
        <v>8.9480000000000004</v>
      </c>
      <c r="I142" s="98"/>
    </row>
    <row r="143" spans="1:9" s="62" customFormat="1" ht="21" customHeight="1" x14ac:dyDescent="0.25">
      <c r="A143" s="58">
        <v>90</v>
      </c>
      <c r="B143" s="59" t="s">
        <v>333</v>
      </c>
      <c r="C143" s="74">
        <f t="shared" si="28"/>
        <v>31579</v>
      </c>
      <c r="D143" s="77">
        <v>30000</v>
      </c>
      <c r="E143" s="77">
        <f t="shared" si="79"/>
        <v>1579</v>
      </c>
      <c r="F143" s="98">
        <f t="shared" si="80"/>
        <v>31.579000000000001</v>
      </c>
      <c r="G143" s="98">
        <f t="shared" si="81"/>
        <v>30</v>
      </c>
      <c r="H143" s="98">
        <f t="shared" si="81"/>
        <v>1.579</v>
      </c>
      <c r="I143" s="98"/>
    </row>
    <row r="144" spans="1:9" s="175" customFormat="1" ht="21.75" customHeight="1" x14ac:dyDescent="0.25">
      <c r="A144" s="65">
        <v>91</v>
      </c>
      <c r="B144" s="166" t="s">
        <v>379</v>
      </c>
      <c r="C144" s="163">
        <f t="shared" ref="C144" si="84">ROUND(D144/94.9999%,0)</f>
        <v>52632</v>
      </c>
      <c r="D144" s="174">
        <v>50000</v>
      </c>
      <c r="E144" s="174">
        <f t="shared" ref="E144" si="85">C144-D144</f>
        <v>2632</v>
      </c>
      <c r="F144" s="98">
        <f t="shared" si="80"/>
        <v>473.685</v>
      </c>
      <c r="G144" s="165">
        <f t="shared" ref="G144:H144" si="86">G145+G146</f>
        <v>450</v>
      </c>
      <c r="H144" s="165">
        <f t="shared" si="86"/>
        <v>23.685000000000002</v>
      </c>
      <c r="I144" s="165"/>
    </row>
    <row r="145" spans="1:9" s="157" customFormat="1" ht="21.75" hidden="1" customHeight="1" x14ac:dyDescent="0.25">
      <c r="A145" s="124">
        <v>91</v>
      </c>
      <c r="B145" s="133" t="s">
        <v>379</v>
      </c>
      <c r="C145" s="126">
        <f t="shared" si="28"/>
        <v>52632</v>
      </c>
      <c r="D145" s="156">
        <v>50000</v>
      </c>
      <c r="E145" s="156">
        <f t="shared" si="79"/>
        <v>2632</v>
      </c>
      <c r="F145" s="98">
        <f t="shared" si="80"/>
        <v>52.631999999999998</v>
      </c>
      <c r="G145" s="128">
        <f t="shared" ref="G145:H151" si="87">D145/1000</f>
        <v>50</v>
      </c>
      <c r="H145" s="128">
        <f t="shared" si="87"/>
        <v>2.6320000000000001</v>
      </c>
      <c r="I145" s="128"/>
    </row>
    <row r="146" spans="1:9" s="157" customFormat="1" ht="26.25" hidden="1" customHeight="1" x14ac:dyDescent="0.25">
      <c r="A146" s="124">
        <v>91</v>
      </c>
      <c r="B146" s="133" t="s">
        <v>380</v>
      </c>
      <c r="C146" s="126">
        <f t="shared" si="28"/>
        <v>421053</v>
      </c>
      <c r="D146" s="156">
        <v>400000</v>
      </c>
      <c r="E146" s="156">
        <f t="shared" si="79"/>
        <v>21053</v>
      </c>
      <c r="F146" s="98">
        <f t="shared" si="80"/>
        <v>421.053</v>
      </c>
      <c r="G146" s="128">
        <f t="shared" si="87"/>
        <v>400</v>
      </c>
      <c r="H146" s="128">
        <f t="shared" si="87"/>
        <v>21.053000000000001</v>
      </c>
      <c r="I146" s="128"/>
    </row>
    <row r="147" spans="1:9" s="62" customFormat="1" ht="22.5" customHeight="1" x14ac:dyDescent="0.25">
      <c r="A147" s="58">
        <v>92</v>
      </c>
      <c r="B147" s="59" t="s">
        <v>376</v>
      </c>
      <c r="C147" s="74">
        <f t="shared" ref="C147" si="88">ROUND(D147/94.9999%,0)</f>
        <v>1000001</v>
      </c>
      <c r="D147" s="77">
        <v>950000</v>
      </c>
      <c r="E147" s="77">
        <f t="shared" ref="E147" si="89">C147-D147</f>
        <v>50001</v>
      </c>
      <c r="F147" s="98">
        <f t="shared" si="80"/>
        <v>1000.001</v>
      </c>
      <c r="G147" s="98">
        <f t="shared" si="87"/>
        <v>950</v>
      </c>
      <c r="H147" s="98">
        <f t="shared" si="87"/>
        <v>50.000999999999998</v>
      </c>
      <c r="I147" s="98"/>
    </row>
    <row r="148" spans="1:9" s="62" customFormat="1" ht="31.5" x14ac:dyDescent="0.25">
      <c r="A148" s="58">
        <v>93</v>
      </c>
      <c r="B148" s="59" t="s">
        <v>378</v>
      </c>
      <c r="C148" s="74">
        <f t="shared" ref="C148" si="90">ROUND(D148/94.9999%,0)</f>
        <v>210527</v>
      </c>
      <c r="D148" s="77">
        <v>200000</v>
      </c>
      <c r="E148" s="77">
        <f t="shared" ref="E148" si="91">C148-D148</f>
        <v>10527</v>
      </c>
      <c r="F148" s="98">
        <f t="shared" si="80"/>
        <v>210.52699999999999</v>
      </c>
      <c r="G148" s="98">
        <f t="shared" si="87"/>
        <v>200</v>
      </c>
      <c r="H148" s="98">
        <f t="shared" si="87"/>
        <v>10.526999999999999</v>
      </c>
      <c r="I148" s="98"/>
    </row>
    <row r="149" spans="1:9" s="62" customFormat="1" ht="31.5" x14ac:dyDescent="0.25">
      <c r="A149" s="58">
        <v>94</v>
      </c>
      <c r="B149" s="59" t="s">
        <v>377</v>
      </c>
      <c r="C149" s="74">
        <f t="shared" ref="C149" si="92">ROUND(D149/94.9999%,0)</f>
        <v>294737</v>
      </c>
      <c r="D149" s="77">
        <v>280000</v>
      </c>
      <c r="E149" s="77">
        <f t="shared" ref="E149" si="93">C149-D149</f>
        <v>14737</v>
      </c>
      <c r="F149" s="98">
        <f t="shared" si="80"/>
        <v>294.73700000000002</v>
      </c>
      <c r="G149" s="98">
        <f t="shared" si="87"/>
        <v>280</v>
      </c>
      <c r="H149" s="98">
        <f t="shared" si="87"/>
        <v>14.737</v>
      </c>
      <c r="I149" s="98"/>
    </row>
    <row r="150" spans="1:9" s="62" customFormat="1" ht="31.5" x14ac:dyDescent="0.25">
      <c r="A150" s="58">
        <v>95</v>
      </c>
      <c r="B150" s="59" t="s">
        <v>381</v>
      </c>
      <c r="C150" s="74">
        <f>D150+E150</f>
        <v>368422</v>
      </c>
      <c r="D150" s="77">
        <v>350000</v>
      </c>
      <c r="E150" s="77">
        <v>18422</v>
      </c>
      <c r="F150" s="98">
        <f t="shared" si="80"/>
        <v>368.42200000000003</v>
      </c>
      <c r="G150" s="98">
        <f t="shared" si="87"/>
        <v>350</v>
      </c>
      <c r="H150" s="98">
        <f t="shared" si="87"/>
        <v>18.422000000000001</v>
      </c>
      <c r="I150" s="98"/>
    </row>
    <row r="151" spans="1:9" s="62" customFormat="1" ht="21" customHeight="1" x14ac:dyDescent="0.25">
      <c r="A151" s="58">
        <v>96</v>
      </c>
      <c r="B151" s="59" t="s">
        <v>382</v>
      </c>
      <c r="C151" s="74">
        <f t="shared" ref="C151" si="94">ROUND(D151/94.9999%,0)</f>
        <v>315790</v>
      </c>
      <c r="D151" s="77">
        <v>300000</v>
      </c>
      <c r="E151" s="77">
        <f t="shared" ref="E151" si="95">C151-D151</f>
        <v>15790</v>
      </c>
      <c r="F151" s="98">
        <f t="shared" si="80"/>
        <v>315.79000000000002</v>
      </c>
      <c r="G151" s="98">
        <f t="shared" si="87"/>
        <v>300</v>
      </c>
      <c r="H151" s="98">
        <f t="shared" si="87"/>
        <v>15.79</v>
      </c>
      <c r="I151" s="98"/>
    </row>
    <row r="152" spans="1:9" s="176" customFormat="1" ht="23.25" customHeight="1" x14ac:dyDescent="0.25">
      <c r="A152" s="65">
        <v>97</v>
      </c>
      <c r="B152" s="166" t="s">
        <v>286</v>
      </c>
      <c r="C152" s="163">
        <f>D152+E152</f>
        <v>105264</v>
      </c>
      <c r="D152" s="174">
        <v>100000</v>
      </c>
      <c r="E152" s="174">
        <v>5264</v>
      </c>
      <c r="F152" s="98">
        <f t="shared" si="80"/>
        <v>278.94900000000001</v>
      </c>
      <c r="G152" s="165">
        <f t="shared" ref="G152:H152" si="96">G153+G154</f>
        <v>265</v>
      </c>
      <c r="H152" s="165">
        <f t="shared" si="96"/>
        <v>13.949000000000002</v>
      </c>
      <c r="I152" s="165"/>
    </row>
    <row r="153" spans="1:9" s="158" customFormat="1" ht="23.25" hidden="1" customHeight="1" x14ac:dyDescent="0.25">
      <c r="A153" s="124">
        <v>97</v>
      </c>
      <c r="B153" s="133" t="s">
        <v>286</v>
      </c>
      <c r="C153" s="126">
        <f>D153+E153</f>
        <v>105264</v>
      </c>
      <c r="D153" s="156">
        <v>100000</v>
      </c>
      <c r="E153" s="156">
        <v>5264</v>
      </c>
      <c r="F153" s="98">
        <f t="shared" si="80"/>
        <v>105.264</v>
      </c>
      <c r="G153" s="128">
        <f>D153/1000</f>
        <v>100</v>
      </c>
      <c r="H153" s="128">
        <f>E153/1000</f>
        <v>5.2640000000000002</v>
      </c>
      <c r="I153" s="128"/>
    </row>
    <row r="154" spans="1:9" s="158" customFormat="1" hidden="1" x14ac:dyDescent="0.25">
      <c r="A154" s="124">
        <v>97</v>
      </c>
      <c r="B154" s="133" t="s">
        <v>286</v>
      </c>
      <c r="C154" s="126">
        <f>D154+E154</f>
        <v>173685</v>
      </c>
      <c r="D154" s="156">
        <v>165000</v>
      </c>
      <c r="E154" s="156">
        <v>8685</v>
      </c>
      <c r="F154" s="98">
        <f t="shared" si="80"/>
        <v>173.685</v>
      </c>
      <c r="G154" s="128">
        <f>D154/1000</f>
        <v>165</v>
      </c>
      <c r="H154" s="128">
        <f>E154/1000</f>
        <v>8.6850000000000005</v>
      </c>
      <c r="I154" s="128"/>
    </row>
    <row r="155" spans="1:9" s="176" customFormat="1" ht="31.5" x14ac:dyDescent="0.25">
      <c r="A155" s="65">
        <v>98</v>
      </c>
      <c r="B155" s="166" t="s">
        <v>310</v>
      </c>
      <c r="C155" s="163">
        <f t="shared" ref="C155" si="97">ROUND(D155/94.9999%,0)</f>
        <v>210527</v>
      </c>
      <c r="D155" s="174">
        <v>200000</v>
      </c>
      <c r="E155" s="174">
        <f t="shared" ref="E155" si="98">C155-D155</f>
        <v>10527</v>
      </c>
      <c r="F155" s="98">
        <f t="shared" si="80"/>
        <v>631.58100000000002</v>
      </c>
      <c r="G155" s="165">
        <f t="shared" ref="G155:H155" si="99">G156+G157+G158</f>
        <v>600</v>
      </c>
      <c r="H155" s="165">
        <f t="shared" si="99"/>
        <v>31.580999999999996</v>
      </c>
      <c r="I155" s="165"/>
    </row>
    <row r="156" spans="1:9" s="160" customFormat="1" ht="31.5" hidden="1" x14ac:dyDescent="0.25">
      <c r="A156" s="129">
        <v>98</v>
      </c>
      <c r="B156" s="130" t="s">
        <v>310</v>
      </c>
      <c r="C156" s="131">
        <f t="shared" ref="C156:C163" si="100">ROUND(D156/94.9999%,0)</f>
        <v>210527</v>
      </c>
      <c r="D156" s="159">
        <v>200000</v>
      </c>
      <c r="E156" s="159">
        <f t="shared" si="79"/>
        <v>10527</v>
      </c>
      <c r="F156" s="98">
        <f t="shared" si="80"/>
        <v>210.52699999999999</v>
      </c>
      <c r="G156" s="132">
        <f t="shared" ref="G156:H163" si="101">D156/1000</f>
        <v>200</v>
      </c>
      <c r="H156" s="132">
        <f t="shared" si="101"/>
        <v>10.526999999999999</v>
      </c>
      <c r="I156" s="132"/>
    </row>
    <row r="157" spans="1:9" s="160" customFormat="1" ht="31.5" hidden="1" x14ac:dyDescent="0.25">
      <c r="A157" s="129">
        <v>98</v>
      </c>
      <c r="B157" s="130" t="s">
        <v>310</v>
      </c>
      <c r="C157" s="131">
        <f t="shared" si="100"/>
        <v>210527</v>
      </c>
      <c r="D157" s="159">
        <v>200000</v>
      </c>
      <c r="E157" s="159">
        <f t="shared" si="79"/>
        <v>10527</v>
      </c>
      <c r="F157" s="98">
        <f t="shared" si="80"/>
        <v>210.52699999999999</v>
      </c>
      <c r="G157" s="132">
        <f t="shared" si="101"/>
        <v>200</v>
      </c>
      <c r="H157" s="132">
        <f t="shared" si="101"/>
        <v>10.526999999999999</v>
      </c>
      <c r="I157" s="132"/>
    </row>
    <row r="158" spans="1:9" s="160" customFormat="1" ht="31.5" hidden="1" x14ac:dyDescent="0.25">
      <c r="A158" s="129">
        <v>98</v>
      </c>
      <c r="B158" s="130" t="s">
        <v>310</v>
      </c>
      <c r="C158" s="131">
        <f t="shared" si="100"/>
        <v>210527</v>
      </c>
      <c r="D158" s="159">
        <v>200000</v>
      </c>
      <c r="E158" s="159">
        <f t="shared" si="79"/>
        <v>10527</v>
      </c>
      <c r="F158" s="98">
        <f t="shared" si="80"/>
        <v>210.52699999999999</v>
      </c>
      <c r="G158" s="132">
        <f t="shared" si="101"/>
        <v>200</v>
      </c>
      <c r="H158" s="132">
        <f t="shared" si="101"/>
        <v>10.526999999999999</v>
      </c>
      <c r="I158" s="132"/>
    </row>
    <row r="159" spans="1:9" s="63" customFormat="1" ht="31.5" x14ac:dyDescent="0.25">
      <c r="A159" s="58">
        <v>99</v>
      </c>
      <c r="B159" s="59" t="s">
        <v>287</v>
      </c>
      <c r="C159" s="74">
        <f t="shared" si="100"/>
        <v>163158</v>
      </c>
      <c r="D159" s="77">
        <v>155000</v>
      </c>
      <c r="E159" s="77">
        <f t="shared" si="79"/>
        <v>8158</v>
      </c>
      <c r="F159" s="98">
        <f t="shared" si="80"/>
        <v>163.15799999999999</v>
      </c>
      <c r="G159" s="98">
        <f t="shared" si="101"/>
        <v>155</v>
      </c>
      <c r="H159" s="98">
        <f t="shared" si="101"/>
        <v>8.1579999999999995</v>
      </c>
      <c r="I159" s="98"/>
    </row>
    <row r="160" spans="1:9" s="63" customFormat="1" ht="24.75" customHeight="1" x14ac:dyDescent="0.25">
      <c r="A160" s="58">
        <v>100</v>
      </c>
      <c r="B160" s="59" t="s">
        <v>298</v>
      </c>
      <c r="C160" s="74">
        <f t="shared" si="100"/>
        <v>126316</v>
      </c>
      <c r="D160" s="77">
        <v>120000</v>
      </c>
      <c r="E160" s="77">
        <f t="shared" si="79"/>
        <v>6316</v>
      </c>
      <c r="F160" s="98">
        <f t="shared" si="80"/>
        <v>126.316</v>
      </c>
      <c r="G160" s="98">
        <f t="shared" si="101"/>
        <v>120</v>
      </c>
      <c r="H160" s="98">
        <f t="shared" si="101"/>
        <v>6.3159999999999998</v>
      </c>
      <c r="I160" s="98"/>
    </row>
    <row r="161" spans="1:9" s="63" customFormat="1" ht="22.5" customHeight="1" x14ac:dyDescent="0.25">
      <c r="A161" s="58">
        <v>101</v>
      </c>
      <c r="B161" s="59" t="s">
        <v>311</v>
      </c>
      <c r="C161" s="74">
        <f t="shared" si="100"/>
        <v>210527</v>
      </c>
      <c r="D161" s="77">
        <v>200000</v>
      </c>
      <c r="E161" s="77">
        <f t="shared" si="79"/>
        <v>10527</v>
      </c>
      <c r="F161" s="98">
        <f t="shared" si="80"/>
        <v>210.52699999999999</v>
      </c>
      <c r="G161" s="98">
        <f t="shared" si="101"/>
        <v>200</v>
      </c>
      <c r="H161" s="98">
        <f t="shared" si="101"/>
        <v>10.526999999999999</v>
      </c>
      <c r="I161" s="98"/>
    </row>
    <row r="162" spans="1:9" s="63" customFormat="1" ht="31.5" x14ac:dyDescent="0.25">
      <c r="A162" s="58">
        <v>102</v>
      </c>
      <c r="B162" s="59" t="s">
        <v>383</v>
      </c>
      <c r="C162" s="74">
        <f t="shared" si="100"/>
        <v>210527</v>
      </c>
      <c r="D162" s="77">
        <v>200000</v>
      </c>
      <c r="E162" s="77">
        <f t="shared" si="79"/>
        <v>10527</v>
      </c>
      <c r="F162" s="98">
        <f t="shared" si="80"/>
        <v>210.52699999999999</v>
      </c>
      <c r="G162" s="98">
        <f t="shared" si="101"/>
        <v>200</v>
      </c>
      <c r="H162" s="98">
        <f t="shared" si="101"/>
        <v>10.526999999999999</v>
      </c>
      <c r="I162" s="98"/>
    </row>
    <row r="163" spans="1:9" s="60" customFormat="1" ht="33" customHeight="1" x14ac:dyDescent="0.2">
      <c r="A163" s="89">
        <v>103</v>
      </c>
      <c r="B163" s="70" t="s">
        <v>334</v>
      </c>
      <c r="C163" s="74">
        <f t="shared" si="100"/>
        <v>947369</v>
      </c>
      <c r="D163" s="77">
        <v>900000</v>
      </c>
      <c r="E163" s="73">
        <f t="shared" si="79"/>
        <v>47369</v>
      </c>
      <c r="F163" s="98">
        <f t="shared" si="80"/>
        <v>947.36900000000003</v>
      </c>
      <c r="G163" s="98">
        <f t="shared" si="101"/>
        <v>900</v>
      </c>
      <c r="H163" s="98">
        <f t="shared" si="101"/>
        <v>47.369</v>
      </c>
      <c r="I163" s="98"/>
    </row>
    <row r="164" spans="1:9" x14ac:dyDescent="0.25">
      <c r="A164" s="90"/>
      <c r="B164" s="71" t="s">
        <v>395</v>
      </c>
      <c r="C164" s="72">
        <f>SUM(C11:C163)</f>
        <v>67889574</v>
      </c>
      <c r="D164" s="83">
        <f>SUM(D11:D163)</f>
        <v>64495000</v>
      </c>
      <c r="E164" s="72">
        <f>SUM(E11:E163)</f>
        <v>3394574</v>
      </c>
      <c r="F164" s="99">
        <f t="shared" si="80"/>
        <v>78601.525999999998</v>
      </c>
      <c r="G164" s="99">
        <f t="shared" ref="G164:I164" si="102">G11+G12+G13+G14+G18+G23+G24+G25+G26+G27+G28+G29+G30+G31+G32+G33+G34+G35+G36+G37+G38+G39+G40+G41+G42+G43+G44+G45+G46+G47+G50+G51+G52+G53+G56+G57+G58+G59+G60+G61+G66+G67+G68+G71+G72+G73+G74+G75+G76+G79+G80+G81+G82+G83+G84+G87+G91+G92+G95+G96+G99+G100+G101+G102+G103+G104+G105+G106+G107+G110+G111+G112+G113+G119+G116+G122+G123+G124+G125+G126+G127+G128+G129+G130+G131+G134+G135+G139+G142+G143+G144+G147+G148+G149+G150+G151+G152+G155+G159+G160+G161+G162+G163</f>
        <v>54280</v>
      </c>
      <c r="H164" s="99">
        <f t="shared" si="102"/>
        <v>2856.9260000000004</v>
      </c>
      <c r="I164" s="99">
        <f t="shared" si="102"/>
        <v>21464.600000000002</v>
      </c>
    </row>
    <row r="165" spans="1:9" x14ac:dyDescent="0.25">
      <c r="A165" s="84"/>
      <c r="B165" s="108"/>
      <c r="C165" s="108"/>
      <c r="D165" s="109"/>
      <c r="E165" s="108"/>
      <c r="F165" s="111"/>
      <c r="G165" s="112"/>
      <c r="H165" s="111"/>
      <c r="I165" s="111"/>
    </row>
    <row r="166" spans="1:9" hidden="1" x14ac:dyDescent="0.25">
      <c r="A166" s="84"/>
      <c r="B166" s="108"/>
      <c r="C166" s="108"/>
      <c r="D166" s="109"/>
      <c r="E166" s="108"/>
      <c r="F166" s="111"/>
      <c r="G166" s="112"/>
      <c r="H166" s="111"/>
      <c r="I166" s="111"/>
    </row>
    <row r="167" spans="1:9" ht="15.75" hidden="1" customHeight="1" thickBot="1" x14ac:dyDescent="0.3">
      <c r="B167" s="113"/>
      <c r="C167" s="183"/>
    </row>
    <row r="168" spans="1:9" hidden="1" x14ac:dyDescent="0.25">
      <c r="A168" s="84"/>
      <c r="B168" s="114" t="s">
        <v>10</v>
      </c>
      <c r="C168" s="110"/>
      <c r="D168" s="109"/>
      <c r="E168" s="108"/>
      <c r="F168" s="115"/>
      <c r="G168" s="112"/>
      <c r="H168" s="111"/>
      <c r="I168" s="111"/>
    </row>
    <row r="169" spans="1:9" ht="18" hidden="1" customHeight="1" thickBot="1" x14ac:dyDescent="0.3">
      <c r="A169" s="84"/>
      <c r="B169" s="113"/>
      <c r="C169" s="183"/>
      <c r="D169" s="109"/>
      <c r="E169" s="108"/>
      <c r="G169" s="112"/>
      <c r="H169" s="111"/>
      <c r="I169" s="111"/>
    </row>
    <row r="170" spans="1:9" hidden="1" x14ac:dyDescent="0.25">
      <c r="A170" s="84"/>
      <c r="B170" s="114" t="s">
        <v>10</v>
      </c>
      <c r="C170" s="110"/>
      <c r="D170" s="109"/>
      <c r="E170" s="108"/>
      <c r="F170" s="115"/>
      <c r="G170" s="112"/>
      <c r="H170" s="111"/>
      <c r="I170" s="111"/>
    </row>
    <row r="171" spans="1:9" ht="15.75" hidden="1" customHeight="1" thickBot="1" x14ac:dyDescent="0.3">
      <c r="A171" s="84"/>
      <c r="B171" s="113"/>
      <c r="C171" s="183"/>
      <c r="D171" s="116" t="s">
        <v>277</v>
      </c>
      <c r="E171" s="108"/>
      <c r="G171" s="117" t="s">
        <v>277</v>
      </c>
      <c r="H171" s="111"/>
      <c r="I171" s="111"/>
    </row>
    <row r="172" spans="1:9" hidden="1" x14ac:dyDescent="0.25">
      <c r="A172" s="84"/>
      <c r="B172" s="114" t="s">
        <v>10</v>
      </c>
      <c r="C172" s="108"/>
      <c r="D172" s="118" t="s">
        <v>13</v>
      </c>
      <c r="E172" s="108"/>
      <c r="F172" s="111"/>
      <c r="G172" s="119" t="s">
        <v>13</v>
      </c>
      <c r="H172" s="111"/>
      <c r="I172" s="111"/>
    </row>
    <row r="173" spans="1:9" hidden="1" x14ac:dyDescent="0.25">
      <c r="A173" s="84"/>
      <c r="B173" s="108"/>
      <c r="C173" s="108"/>
      <c r="D173" s="109"/>
      <c r="E173" s="108"/>
      <c r="F173" s="111"/>
      <c r="G173" s="112"/>
      <c r="H173" s="111"/>
      <c r="I173" s="111"/>
    </row>
    <row r="174" spans="1:9" hidden="1" x14ac:dyDescent="0.25">
      <c r="A174" s="84"/>
      <c r="B174" s="108"/>
      <c r="C174" s="108"/>
      <c r="D174" s="109"/>
      <c r="E174" s="108"/>
      <c r="F174" s="111"/>
      <c r="G174" s="112"/>
      <c r="H174" s="111"/>
      <c r="I174" s="111"/>
    </row>
    <row r="175" spans="1:9" hidden="1" x14ac:dyDescent="0.25">
      <c r="A175" s="84"/>
      <c r="B175" s="108"/>
      <c r="C175" s="108"/>
      <c r="D175" s="109"/>
      <c r="E175" s="108"/>
      <c r="F175" s="111"/>
      <c r="G175" s="112"/>
      <c r="H175" s="111"/>
      <c r="I175" s="111"/>
    </row>
    <row r="176" spans="1:9" hidden="1" x14ac:dyDescent="0.25">
      <c r="A176" s="84"/>
      <c r="B176" s="108"/>
      <c r="C176" s="108"/>
      <c r="D176" s="109"/>
      <c r="E176" s="108"/>
      <c r="F176" s="111"/>
      <c r="G176" s="112"/>
      <c r="H176" s="111"/>
      <c r="I176" s="111"/>
    </row>
    <row r="177" spans="1:9" hidden="1" x14ac:dyDescent="0.25">
      <c r="A177" s="84"/>
      <c r="B177" s="108"/>
      <c r="C177" s="120">
        <f>C11+C12+C13+C15+C16+C17+C19+C20+C21+C22+C23+C24+C26+C27+C28+C29+C30+C31+C32+C33+C34+C35+C36+C37+C38+C39+C40+C41+C42+C43+C44+C45+C46+C48+C49+C50+C51+C52+C54+C55+C56+C58+C57+C59+C60+C62+C63+C64+C65+C66+C67+C69+C70+C71+C72+C73+C74+C75+C77+C78+C79</f>
        <v>20610559</v>
      </c>
      <c r="D177" s="109"/>
      <c r="E177" s="108"/>
      <c r="F177" s="111">
        <f>F11+F12+F13+F15+F16+F17+F19+F20+F21+F22+F23+F24+F26+F27+F28+F29+F30+F31+F32+F33+F34+F35+F36+F37+F38+F39+F40+F41+F42+F43+F44+F45+F46+F48+F49+F50+F51+F52+F54+F55+F56+F58+F57+F59+F60+F62+F63+F64+F65+F66+F67+F69+F70+F71+F72+F73+F74+F75+F77+F78+F79</f>
        <v>20610.559000000005</v>
      </c>
      <c r="G177" s="112"/>
      <c r="H177" s="111"/>
      <c r="I177" s="111"/>
    </row>
    <row r="178" spans="1:9" hidden="1" x14ac:dyDescent="0.25">
      <c r="A178" s="84"/>
      <c r="B178" s="108"/>
      <c r="C178" s="108"/>
      <c r="D178" s="109"/>
      <c r="E178" s="108"/>
      <c r="F178" s="111"/>
      <c r="G178" s="112"/>
      <c r="H178" s="111"/>
      <c r="I178" s="111"/>
    </row>
    <row r="179" spans="1:9" hidden="1" x14ac:dyDescent="0.25">
      <c r="A179" s="84"/>
      <c r="B179" s="108"/>
      <c r="C179" s="108"/>
      <c r="D179" s="109"/>
      <c r="E179" s="108"/>
      <c r="F179" s="111"/>
      <c r="G179" s="112"/>
      <c r="H179" s="111"/>
      <c r="I179" s="111"/>
    </row>
    <row r="180" spans="1:9" x14ac:dyDescent="0.25">
      <c r="A180" s="84"/>
      <c r="B180" s="108"/>
      <c r="C180" s="108"/>
      <c r="D180" s="109"/>
      <c r="E180" s="108"/>
      <c r="F180" s="111"/>
      <c r="G180" s="112"/>
      <c r="H180" s="111"/>
      <c r="I180" s="111"/>
    </row>
    <row r="181" spans="1:9" x14ac:dyDescent="0.25">
      <c r="A181" s="84"/>
      <c r="B181" s="108"/>
      <c r="C181" s="108"/>
      <c r="D181" s="109"/>
      <c r="E181" s="108"/>
      <c r="F181" s="111"/>
      <c r="G181" s="112"/>
      <c r="H181" s="111"/>
      <c r="I181" s="111"/>
    </row>
    <row r="182" spans="1:9" x14ac:dyDescent="0.25">
      <c r="A182" s="84"/>
      <c r="B182" s="108"/>
      <c r="C182" s="108"/>
      <c r="D182" s="109"/>
      <c r="E182" s="108"/>
      <c r="F182" s="111"/>
      <c r="G182" s="112"/>
      <c r="H182" s="111"/>
      <c r="I182" s="111"/>
    </row>
  </sheetData>
  <autoFilter ref="A7:E164">
    <filterColumn colId="2" showButton="0"/>
    <filterColumn colId="3" showButton="0"/>
  </autoFilter>
  <mergeCells count="11">
    <mergeCell ref="A2:I2"/>
    <mergeCell ref="A4:I4"/>
    <mergeCell ref="A5:I5"/>
    <mergeCell ref="H1:I1"/>
    <mergeCell ref="B7:B9"/>
    <mergeCell ref="C7:E7"/>
    <mergeCell ref="A7:A9"/>
    <mergeCell ref="G8:H8"/>
    <mergeCell ref="F7:I7"/>
    <mergeCell ref="F8:F9"/>
    <mergeCell ref="I8:I9"/>
  </mergeCells>
  <printOptions horizontalCentered="1"/>
  <pageMargins left="0.35433070866141736" right="0.35433070866141736" top="0.74803149606299213" bottom="0.35433070866141736" header="0.31496062992125984" footer="0.31496062992125984"/>
  <pageSetup paperSize="9" scale="89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N27"/>
  <sheetViews>
    <sheetView zoomScale="85" zoomScaleNormal="85" workbookViewId="0">
      <selection activeCell="Q9" sqref="Q9"/>
    </sheetView>
  </sheetViews>
  <sheetFormatPr defaultColWidth="9.140625" defaultRowHeight="15" x14ac:dyDescent="0.25"/>
  <cols>
    <col min="1" max="1" width="6.7109375" style="20" customWidth="1"/>
    <col min="2" max="2" width="28.28515625" style="20" customWidth="1"/>
    <col min="3" max="3" width="14.5703125" style="20" customWidth="1"/>
    <col min="4" max="4" width="25" style="20" customWidth="1"/>
    <col min="5" max="5" width="34.5703125" style="20" customWidth="1"/>
    <col min="6" max="7" width="13.5703125" style="20" customWidth="1"/>
    <col min="8" max="8" width="21.28515625" style="20" customWidth="1"/>
    <col min="9" max="9" width="25" style="20" customWidth="1"/>
    <col min="10" max="10" width="25.7109375" style="20" customWidth="1"/>
    <col min="11" max="11" width="25.42578125" style="20" customWidth="1"/>
    <col min="12" max="13" width="9.140625" style="20"/>
    <col min="14" max="14" width="0" style="20" hidden="1" customWidth="1"/>
    <col min="15" max="16384" width="9.140625" style="20"/>
  </cols>
  <sheetData>
    <row r="1" spans="1:14" ht="30" x14ac:dyDescent="0.25">
      <c r="K1" s="47" t="s">
        <v>275</v>
      </c>
    </row>
    <row r="2" spans="1:14" ht="47.45" customHeight="1" x14ac:dyDescent="0.25">
      <c r="A2" s="198" t="s">
        <v>244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</row>
    <row r="3" spans="1:14" ht="15.75" thickBot="1" x14ac:dyDescent="0.3">
      <c r="A3" s="202" t="s">
        <v>21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N3" s="20">
        <v>1</v>
      </c>
    </row>
    <row r="4" spans="1:14" x14ac:dyDescent="0.25">
      <c r="A4" s="203" t="s">
        <v>256</v>
      </c>
      <c r="B4" s="203"/>
      <c r="C4" s="203"/>
      <c r="D4" s="203"/>
      <c r="E4" s="203"/>
      <c r="F4" s="203"/>
      <c r="G4" s="203"/>
      <c r="H4" s="203"/>
      <c r="I4" s="203"/>
      <c r="J4" s="203"/>
      <c r="K4" s="203"/>
      <c r="N4" s="20">
        <v>2</v>
      </c>
    </row>
    <row r="5" spans="1:14" s="34" customFormat="1" ht="15.75" x14ac:dyDescent="0.2">
      <c r="B5" s="35"/>
      <c r="C5" s="35"/>
      <c r="D5" s="35"/>
      <c r="E5" s="35"/>
      <c r="F5" s="35"/>
      <c r="G5" s="36" t="s">
        <v>255</v>
      </c>
      <c r="H5" s="37">
        <v>1</v>
      </c>
      <c r="I5" s="36" t="s">
        <v>247</v>
      </c>
      <c r="J5" s="49"/>
      <c r="K5" s="35"/>
      <c r="N5" s="34">
        <v>3</v>
      </c>
    </row>
    <row r="6" spans="1:14" x14ac:dyDescent="0.25">
      <c r="N6" s="20">
        <v>4</v>
      </c>
    </row>
    <row r="7" spans="1:14" ht="66" customHeight="1" x14ac:dyDescent="0.25">
      <c r="A7" s="207" t="s">
        <v>234</v>
      </c>
      <c r="B7" s="199" t="s">
        <v>0</v>
      </c>
      <c r="C7" s="199" t="s">
        <v>248</v>
      </c>
      <c r="D7" s="199" t="s">
        <v>236</v>
      </c>
      <c r="E7" s="199" t="s">
        <v>19</v>
      </c>
      <c r="F7" s="207" t="s">
        <v>227</v>
      </c>
      <c r="G7" s="207"/>
      <c r="H7" s="207" t="s">
        <v>228</v>
      </c>
      <c r="I7" s="207" t="s">
        <v>229</v>
      </c>
      <c r="J7" s="204" t="s">
        <v>259</v>
      </c>
      <c r="K7" s="199" t="s">
        <v>270</v>
      </c>
      <c r="N7" s="20">
        <v>5</v>
      </c>
    </row>
    <row r="8" spans="1:14" ht="15.75" customHeight="1" x14ac:dyDescent="0.25">
      <c r="A8" s="207"/>
      <c r="B8" s="200"/>
      <c r="C8" s="200"/>
      <c r="D8" s="200"/>
      <c r="E8" s="200"/>
      <c r="F8" s="207" t="s">
        <v>235</v>
      </c>
      <c r="G8" s="207" t="s">
        <v>230</v>
      </c>
      <c r="H8" s="207"/>
      <c r="I8" s="207"/>
      <c r="J8" s="205"/>
      <c r="K8" s="200"/>
      <c r="N8" s="20">
        <v>6</v>
      </c>
    </row>
    <row r="9" spans="1:14" ht="57" customHeight="1" x14ac:dyDescent="0.25">
      <c r="A9" s="207"/>
      <c r="B9" s="201"/>
      <c r="C9" s="201"/>
      <c r="D9" s="201"/>
      <c r="E9" s="201"/>
      <c r="F9" s="207"/>
      <c r="G9" s="207"/>
      <c r="H9" s="207"/>
      <c r="I9" s="207"/>
      <c r="J9" s="206"/>
      <c r="K9" s="46">
        <f>H5</f>
        <v>1</v>
      </c>
      <c r="N9" s="20">
        <v>7</v>
      </c>
    </row>
    <row r="10" spans="1:14" x14ac:dyDescent="0.25">
      <c r="A10" s="50">
        <v>1</v>
      </c>
      <c r="B10" s="50">
        <v>2</v>
      </c>
      <c r="C10" s="50"/>
      <c r="D10" s="50">
        <v>3</v>
      </c>
      <c r="E10" s="50">
        <v>4</v>
      </c>
      <c r="F10" s="50">
        <v>5</v>
      </c>
      <c r="G10" s="50">
        <v>6</v>
      </c>
      <c r="H10" s="50">
        <v>7</v>
      </c>
      <c r="I10" s="51">
        <v>8</v>
      </c>
      <c r="J10" s="51">
        <v>9</v>
      </c>
      <c r="K10" s="51">
        <v>10</v>
      </c>
      <c r="N10" s="20">
        <v>8</v>
      </c>
    </row>
    <row r="11" spans="1:14" ht="30" x14ac:dyDescent="0.25">
      <c r="A11" s="32">
        <v>1</v>
      </c>
      <c r="B11" s="48" t="s">
        <v>17</v>
      </c>
      <c r="C11" s="32" t="s">
        <v>249</v>
      </c>
      <c r="D11" s="33" t="s">
        <v>271</v>
      </c>
      <c r="E11" s="15" t="s">
        <v>18</v>
      </c>
      <c r="F11" s="38">
        <v>50</v>
      </c>
      <c r="G11" s="38" t="e">
        <f>F11*#REF!</f>
        <v>#REF!</v>
      </c>
      <c r="H11" s="33" t="s">
        <v>245</v>
      </c>
      <c r="I11" s="33" t="s">
        <v>245</v>
      </c>
      <c r="J11" s="53" t="s">
        <v>257</v>
      </c>
      <c r="K11" s="38">
        <v>50</v>
      </c>
      <c r="N11" s="20">
        <v>9</v>
      </c>
    </row>
    <row r="12" spans="1:14" ht="30" x14ac:dyDescent="0.25">
      <c r="A12" s="32">
        <v>1</v>
      </c>
      <c r="B12" s="48" t="s">
        <v>17</v>
      </c>
      <c r="C12" s="32" t="s">
        <v>250</v>
      </c>
      <c r="D12" s="33" t="s">
        <v>272</v>
      </c>
      <c r="E12" s="15" t="s">
        <v>18</v>
      </c>
      <c r="F12" s="38">
        <v>28</v>
      </c>
      <c r="G12" s="38" t="e">
        <f>F12*#REF!</f>
        <v>#REF!</v>
      </c>
      <c r="H12" s="33" t="s">
        <v>245</v>
      </c>
      <c r="I12" s="33" t="s">
        <v>245</v>
      </c>
      <c r="J12" s="54" t="s">
        <v>274</v>
      </c>
      <c r="K12" s="38">
        <v>14</v>
      </c>
      <c r="N12" s="20">
        <v>10</v>
      </c>
    </row>
    <row r="13" spans="1:14" ht="30" x14ac:dyDescent="0.25">
      <c r="A13" s="32">
        <v>1</v>
      </c>
      <c r="B13" s="48" t="s">
        <v>17</v>
      </c>
      <c r="C13" s="32" t="s">
        <v>251</v>
      </c>
      <c r="D13" s="33" t="s">
        <v>273</v>
      </c>
      <c r="E13" s="15" t="s">
        <v>18</v>
      </c>
      <c r="F13" s="38">
        <v>22</v>
      </c>
      <c r="G13" s="38" t="e">
        <f>F13*#REF!</f>
        <v>#REF!</v>
      </c>
      <c r="H13" s="33" t="s">
        <v>245</v>
      </c>
      <c r="I13" s="33" t="s">
        <v>245</v>
      </c>
      <c r="J13" s="53" t="s">
        <v>260</v>
      </c>
      <c r="K13" s="38">
        <v>10</v>
      </c>
    </row>
    <row r="14" spans="1:14" ht="45" x14ac:dyDescent="0.25">
      <c r="A14" s="32">
        <v>2</v>
      </c>
      <c r="B14" s="48" t="s">
        <v>17</v>
      </c>
      <c r="C14" s="32" t="s">
        <v>252</v>
      </c>
      <c r="D14" s="33" t="s">
        <v>253</v>
      </c>
      <c r="E14" s="15" t="s">
        <v>20</v>
      </c>
      <c r="F14" s="38" t="e">
        <f>#REF!</f>
        <v>#REF!</v>
      </c>
      <c r="G14" s="38" t="e">
        <f>#REF!*Сведения!F14</f>
        <v>#REF!</v>
      </c>
      <c r="H14" s="33">
        <v>3135444354</v>
      </c>
      <c r="I14" s="33" t="s">
        <v>254</v>
      </c>
      <c r="J14" s="53" t="s">
        <v>258</v>
      </c>
      <c r="K14" s="38">
        <v>2000</v>
      </c>
    </row>
    <row r="15" spans="1:14" ht="30" x14ac:dyDescent="0.25">
      <c r="A15" s="32">
        <v>3</v>
      </c>
      <c r="B15" s="48" t="s">
        <v>17</v>
      </c>
      <c r="C15" s="32"/>
      <c r="D15" s="33"/>
      <c r="E15" s="33"/>
      <c r="F15" s="38"/>
      <c r="G15" s="38"/>
      <c r="H15" s="33"/>
      <c r="I15" s="33"/>
      <c r="J15" s="22"/>
      <c r="K15" s="22"/>
    </row>
    <row r="16" spans="1:14" ht="30" x14ac:dyDescent="0.25">
      <c r="A16" s="32">
        <v>1</v>
      </c>
      <c r="B16" s="48" t="s">
        <v>22</v>
      </c>
      <c r="C16" s="32"/>
      <c r="D16" s="33"/>
      <c r="E16" s="33"/>
      <c r="F16" s="38"/>
      <c r="G16" s="38"/>
      <c r="H16" s="33"/>
      <c r="I16" s="33"/>
      <c r="J16" s="22"/>
      <c r="K16" s="22"/>
    </row>
    <row r="17" spans="1:11" ht="30" x14ac:dyDescent="0.25">
      <c r="A17" s="32">
        <v>2</v>
      </c>
      <c r="B17" s="48" t="s">
        <v>22</v>
      </c>
      <c r="C17" s="32"/>
      <c r="D17" s="33"/>
      <c r="E17" s="33"/>
      <c r="F17" s="38"/>
      <c r="G17" s="38"/>
      <c r="H17" s="33"/>
      <c r="I17" s="33"/>
      <c r="J17" s="22"/>
      <c r="K17" s="22"/>
    </row>
    <row r="18" spans="1:11" ht="30" x14ac:dyDescent="0.25">
      <c r="A18" s="32">
        <v>3</v>
      </c>
      <c r="B18" s="48" t="s">
        <v>22</v>
      </c>
      <c r="C18" s="32"/>
      <c r="D18" s="33"/>
      <c r="E18" s="33"/>
      <c r="F18" s="38"/>
      <c r="G18" s="38"/>
      <c r="H18" s="33"/>
      <c r="I18" s="33"/>
      <c r="J18" s="22"/>
      <c r="K18" s="22"/>
    </row>
    <row r="19" spans="1:11" s="34" customFormat="1" ht="14.25" x14ac:dyDescent="0.2">
      <c r="A19" s="39"/>
      <c r="B19" s="39"/>
      <c r="C19" s="39"/>
      <c r="D19" s="39" t="s">
        <v>231</v>
      </c>
      <c r="E19" s="39"/>
      <c r="F19" s="40" t="e">
        <f>SUM(F11:F18)</f>
        <v>#REF!</v>
      </c>
      <c r="G19" s="40" t="e">
        <f>SUM(G11:G18)</f>
        <v>#REF!</v>
      </c>
      <c r="H19" s="39"/>
      <c r="I19" s="39"/>
      <c r="J19" s="41"/>
      <c r="K19" s="40">
        <f>SUM(K11:K18)</f>
        <v>2074</v>
      </c>
    </row>
    <row r="22" spans="1:11" ht="15.75" x14ac:dyDescent="0.25">
      <c r="A22" s="197" t="s">
        <v>232</v>
      </c>
      <c r="B22" s="197"/>
      <c r="C22" s="197"/>
      <c r="D22" s="197"/>
      <c r="E22" s="197"/>
      <c r="F22" s="197"/>
      <c r="G22" s="197"/>
      <c r="H22" s="197"/>
      <c r="I22" s="197"/>
      <c r="J22" s="197"/>
      <c r="K22" s="197"/>
    </row>
    <row r="24" spans="1:11" ht="18.75" x14ac:dyDescent="0.25">
      <c r="A24" s="23" t="s">
        <v>246</v>
      </c>
      <c r="B24" s="23"/>
      <c r="C24" s="23"/>
      <c r="E24" s="25"/>
      <c r="F24" s="23" t="s">
        <v>237</v>
      </c>
    </row>
    <row r="25" spans="1:11" ht="54.6" customHeight="1" x14ac:dyDescent="0.3">
      <c r="A25" s="28" t="s">
        <v>242</v>
      </c>
      <c r="B25" s="28"/>
      <c r="C25" s="28"/>
      <c r="D25" s="28"/>
      <c r="E25" s="28"/>
      <c r="F25" s="28"/>
      <c r="G25" s="29"/>
      <c r="H25" s="30"/>
      <c r="I25" s="31" t="s">
        <v>233</v>
      </c>
    </row>
    <row r="26" spans="1:11" x14ac:dyDescent="0.25">
      <c r="F26" s="20" t="s">
        <v>243</v>
      </c>
      <c r="H26" s="21" t="s">
        <v>10</v>
      </c>
    </row>
    <row r="27" spans="1:11" ht="18.75" x14ac:dyDescent="0.25">
      <c r="D27" s="19"/>
    </row>
  </sheetData>
  <mergeCells count="16">
    <mergeCell ref="A22:K22"/>
    <mergeCell ref="A2:K2"/>
    <mergeCell ref="D7:D9"/>
    <mergeCell ref="C7:C9"/>
    <mergeCell ref="A3:K3"/>
    <mergeCell ref="A4:K4"/>
    <mergeCell ref="B7:B9"/>
    <mergeCell ref="E7:E9"/>
    <mergeCell ref="K7:K8"/>
    <mergeCell ref="J7:J9"/>
    <mergeCell ref="A7:A9"/>
    <mergeCell ref="F7:G7"/>
    <mergeCell ref="H7:H9"/>
    <mergeCell ref="I7:I9"/>
    <mergeCell ref="F8:F9"/>
    <mergeCell ref="G8:G9"/>
  </mergeCells>
  <printOptions horizontalCentered="1"/>
  <pageMargins left="0.15748031496062992" right="0.15748031496062992" top="0.27559055118110237" bottom="0.35433070866141736" header="0.15748031496062992" footer="0.15748031496062992"/>
  <pageSetup paperSize="9" scale="63" orientation="landscape" r:id="rId1"/>
  <headerFooter>
    <oddFooter>&amp;Z&amp;F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МунОбразования!$B$2:$B$11</xm:f>
          </x14:formula1>
          <xm:sqref>H5</xm:sqref>
        </x14:dataValidation>
        <x14:dataValidation type="list" allowBlank="1" showInputMessage="1" showErrorMessage="1">
          <x14:formula1>
            <xm:f>МунОбразования!$C$2:$C$19</xm:f>
          </x14:formula1>
          <xm:sqref>A3:K3</xm:sqref>
        </x14:dataValidation>
        <x14:dataValidation type="list" allowBlank="1" showInputMessage="1" showErrorMessage="1">
          <x14:formula1>
            <xm:f>МунОбразования!$A$2:$A$206</xm:f>
          </x14:formula1>
          <xm:sqref>B11:B19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M39"/>
  <sheetViews>
    <sheetView workbookViewId="0">
      <selection activeCell="C8" sqref="C8"/>
    </sheetView>
  </sheetViews>
  <sheetFormatPr defaultRowHeight="15" x14ac:dyDescent="0.25"/>
  <cols>
    <col min="1" max="1" width="6.28515625" customWidth="1"/>
    <col min="2" max="2" width="27.5703125" customWidth="1"/>
    <col min="3" max="3" width="54" customWidth="1"/>
    <col min="4" max="4" width="12.140625" customWidth="1"/>
    <col min="5" max="5" width="9.85546875" customWidth="1"/>
    <col min="6" max="6" width="15.7109375" customWidth="1"/>
    <col min="7" max="7" width="15.28515625" bestFit="1" customWidth="1"/>
    <col min="8" max="8" width="12.7109375" bestFit="1" customWidth="1"/>
    <col min="9" max="9" width="12.140625" customWidth="1"/>
    <col min="10" max="10" width="18.5703125" customWidth="1"/>
    <col min="11" max="11" width="17.7109375" bestFit="1" customWidth="1"/>
  </cols>
  <sheetData>
    <row r="1" spans="1:11" ht="30.75" x14ac:dyDescent="0.3">
      <c r="C1" s="208" t="s">
        <v>269</v>
      </c>
      <c r="D1" s="208"/>
      <c r="E1" s="208"/>
      <c r="J1" s="20"/>
      <c r="K1" s="47" t="s">
        <v>276</v>
      </c>
    </row>
    <row r="2" spans="1:11" s="26" customFormat="1" ht="18.75" x14ac:dyDescent="0.3">
      <c r="C2" s="44" t="s">
        <v>21</v>
      </c>
      <c r="D2" s="26" t="s">
        <v>262</v>
      </c>
    </row>
    <row r="3" spans="1:11" ht="28.9" customHeight="1" x14ac:dyDescent="0.25">
      <c r="A3" s="209" t="s">
        <v>240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</row>
    <row r="5" spans="1:11" s="2" customFormat="1" ht="30.6" customHeight="1" x14ac:dyDescent="0.25">
      <c r="A5" s="210" t="s">
        <v>1</v>
      </c>
      <c r="B5" s="211" t="s">
        <v>0</v>
      </c>
      <c r="C5" s="211" t="s">
        <v>19</v>
      </c>
      <c r="D5" s="211" t="s">
        <v>2</v>
      </c>
      <c r="E5" s="211" t="s">
        <v>3</v>
      </c>
      <c r="F5" s="211" t="s">
        <v>14</v>
      </c>
      <c r="G5" s="211"/>
      <c r="H5" s="211"/>
      <c r="I5" s="211" t="s">
        <v>7</v>
      </c>
      <c r="J5" s="211" t="s">
        <v>8</v>
      </c>
      <c r="K5" s="211" t="s">
        <v>241</v>
      </c>
    </row>
    <row r="6" spans="1:11" ht="30" x14ac:dyDescent="0.25">
      <c r="A6" s="210"/>
      <c r="B6" s="211"/>
      <c r="C6" s="211"/>
      <c r="D6" s="211"/>
      <c r="E6" s="211"/>
      <c r="F6" s="24" t="s">
        <v>4</v>
      </c>
      <c r="G6" s="24" t="s">
        <v>5</v>
      </c>
      <c r="H6" s="24" t="s">
        <v>6</v>
      </c>
      <c r="I6" s="211"/>
      <c r="J6" s="211"/>
      <c r="K6" s="211"/>
    </row>
    <row r="7" spans="1:11" s="4" customFormat="1" ht="12" x14ac:dyDescent="0.25">
      <c r="A7" s="52">
        <v>1</v>
      </c>
      <c r="B7" s="52">
        <v>2</v>
      </c>
      <c r="C7" s="52">
        <v>3</v>
      </c>
      <c r="D7" s="52">
        <v>4</v>
      </c>
      <c r="E7" s="52">
        <v>5</v>
      </c>
      <c r="F7" s="52">
        <v>6</v>
      </c>
      <c r="G7" s="52">
        <v>7</v>
      </c>
      <c r="H7" s="52">
        <v>8</v>
      </c>
      <c r="I7" s="52">
        <v>9</v>
      </c>
      <c r="J7" s="52">
        <v>10</v>
      </c>
      <c r="K7" s="52">
        <v>11</v>
      </c>
    </row>
    <row r="8" spans="1:11" s="13" customFormat="1" ht="45" x14ac:dyDescent="0.25">
      <c r="A8" s="14">
        <v>1</v>
      </c>
      <c r="B8" s="27" t="s">
        <v>21</v>
      </c>
      <c r="C8" s="15" t="s">
        <v>18</v>
      </c>
      <c r="D8" s="14">
        <v>2020</v>
      </c>
      <c r="E8" s="17">
        <v>0.01</v>
      </c>
      <c r="F8" s="18">
        <f>SUM(G8:H8)</f>
        <v>101</v>
      </c>
      <c r="G8" s="18">
        <v>100</v>
      </c>
      <c r="H8" s="18">
        <f>G8*E8</f>
        <v>1</v>
      </c>
      <c r="I8" s="16" t="s">
        <v>263</v>
      </c>
      <c r="J8" s="15" t="s">
        <v>226</v>
      </c>
      <c r="K8" s="42">
        <v>101</v>
      </c>
    </row>
    <row r="9" spans="1:11" s="13" customFormat="1" ht="45" x14ac:dyDescent="0.25">
      <c r="A9" s="14">
        <v>2</v>
      </c>
      <c r="B9" s="27" t="s">
        <v>21</v>
      </c>
      <c r="C9" s="15" t="s">
        <v>20</v>
      </c>
      <c r="D9" s="14">
        <v>2020</v>
      </c>
      <c r="E9" s="17">
        <v>0.02</v>
      </c>
      <c r="F9" s="18">
        <f t="shared" ref="F9:F13" si="0">SUM(G9:H9)</f>
        <v>5100</v>
      </c>
      <c r="G9" s="18">
        <v>5000</v>
      </c>
      <c r="H9" s="18">
        <f t="shared" ref="H9:H13" si="1">G9*E9</f>
        <v>100</v>
      </c>
      <c r="I9" s="16" t="s">
        <v>264</v>
      </c>
      <c r="J9" s="15" t="s">
        <v>226</v>
      </c>
      <c r="K9" s="42">
        <v>5100</v>
      </c>
    </row>
    <row r="10" spans="1:11" s="13" customFormat="1" ht="45" x14ac:dyDescent="0.25">
      <c r="A10" s="14">
        <v>3</v>
      </c>
      <c r="B10" s="27" t="s">
        <v>21</v>
      </c>
      <c r="C10" s="15" t="s">
        <v>18</v>
      </c>
      <c r="D10" s="14">
        <v>2020</v>
      </c>
      <c r="E10" s="17">
        <v>0.01</v>
      </c>
      <c r="F10" s="18">
        <f t="shared" si="0"/>
        <v>10100000</v>
      </c>
      <c r="G10" s="18">
        <v>10000000</v>
      </c>
      <c r="H10" s="18">
        <f t="shared" si="1"/>
        <v>100000</v>
      </c>
      <c r="I10" s="16" t="s">
        <v>265</v>
      </c>
      <c r="J10" s="15" t="s">
        <v>226</v>
      </c>
      <c r="K10" s="42">
        <v>10100000</v>
      </c>
    </row>
    <row r="11" spans="1:11" s="13" customFormat="1" ht="45" x14ac:dyDescent="0.25">
      <c r="A11" s="14">
        <v>1</v>
      </c>
      <c r="B11" s="27" t="s">
        <v>22</v>
      </c>
      <c r="C11" s="15" t="s">
        <v>224</v>
      </c>
      <c r="D11" s="14">
        <v>2020</v>
      </c>
      <c r="E11" s="17">
        <v>0.12</v>
      </c>
      <c r="F11" s="18">
        <f t="shared" si="0"/>
        <v>5600000</v>
      </c>
      <c r="G11" s="18">
        <v>5000000</v>
      </c>
      <c r="H11" s="18">
        <f t="shared" si="1"/>
        <v>600000</v>
      </c>
      <c r="I11" s="16" t="s">
        <v>266</v>
      </c>
      <c r="J11" s="15" t="s">
        <v>238</v>
      </c>
      <c r="K11" s="42">
        <v>5600000</v>
      </c>
    </row>
    <row r="12" spans="1:11" s="13" customFormat="1" ht="45" x14ac:dyDescent="0.25">
      <c r="A12" s="14">
        <v>2</v>
      </c>
      <c r="B12" s="27" t="s">
        <v>22</v>
      </c>
      <c r="C12" s="15" t="s">
        <v>239</v>
      </c>
      <c r="D12" s="14">
        <v>2020</v>
      </c>
      <c r="E12" s="17">
        <v>0.01</v>
      </c>
      <c r="F12" s="18">
        <f t="shared" si="0"/>
        <v>101</v>
      </c>
      <c r="G12" s="18">
        <v>100</v>
      </c>
      <c r="H12" s="18">
        <f t="shared" si="1"/>
        <v>1</v>
      </c>
      <c r="I12" s="16" t="s">
        <v>267</v>
      </c>
      <c r="J12" s="15" t="s">
        <v>238</v>
      </c>
      <c r="K12" s="42">
        <v>101</v>
      </c>
    </row>
    <row r="13" spans="1:11" s="13" customFormat="1" ht="45" x14ac:dyDescent="0.25">
      <c r="A13" s="14">
        <v>3</v>
      </c>
      <c r="B13" s="27" t="s">
        <v>22</v>
      </c>
      <c r="C13" s="15" t="s">
        <v>268</v>
      </c>
      <c r="D13" s="14">
        <v>2020</v>
      </c>
      <c r="E13" s="17">
        <v>0.01</v>
      </c>
      <c r="F13" s="18">
        <f t="shared" si="0"/>
        <v>1.01</v>
      </c>
      <c r="G13" s="18">
        <v>1</v>
      </c>
      <c r="H13" s="18">
        <f t="shared" si="1"/>
        <v>0.01</v>
      </c>
      <c r="I13" s="16" t="s">
        <v>263</v>
      </c>
      <c r="J13" s="15" t="s">
        <v>238</v>
      </c>
      <c r="K13" s="42">
        <v>1.01</v>
      </c>
    </row>
    <row r="14" spans="1:11" s="13" customFormat="1" ht="27.6" customHeight="1" x14ac:dyDescent="0.25">
      <c r="A14" s="14">
        <v>4</v>
      </c>
      <c r="B14" s="27" t="s">
        <v>22</v>
      </c>
      <c r="C14" s="15"/>
      <c r="D14" s="14">
        <v>2020</v>
      </c>
      <c r="E14" s="16"/>
      <c r="F14" s="16"/>
      <c r="G14" s="16"/>
      <c r="H14" s="16"/>
      <c r="I14" s="16"/>
      <c r="J14" s="16"/>
      <c r="K14" s="16"/>
    </row>
    <row r="15" spans="1:11" s="13" customFormat="1" x14ac:dyDescent="0.25">
      <c r="A15" s="14">
        <v>1</v>
      </c>
      <c r="B15" s="27" t="s">
        <v>225</v>
      </c>
      <c r="C15" s="15"/>
      <c r="D15" s="14">
        <v>2020</v>
      </c>
      <c r="E15" s="16"/>
      <c r="F15" s="16"/>
      <c r="G15" s="16"/>
      <c r="H15" s="16"/>
      <c r="I15" s="16"/>
      <c r="J15" s="16"/>
      <c r="K15" s="16"/>
    </row>
    <row r="16" spans="1:11" s="13" customFormat="1" x14ac:dyDescent="0.2">
      <c r="A16" s="14">
        <v>2</v>
      </c>
      <c r="B16" s="45"/>
      <c r="C16" s="15"/>
      <c r="D16" s="14">
        <v>2020</v>
      </c>
      <c r="E16" s="16"/>
      <c r="F16" s="16"/>
      <c r="G16" s="16"/>
      <c r="H16" s="16"/>
      <c r="I16" s="16"/>
      <c r="J16" s="16"/>
      <c r="K16" s="16"/>
    </row>
    <row r="17" spans="1:13" s="13" customFormat="1" x14ac:dyDescent="0.2">
      <c r="A17" s="14">
        <v>1</v>
      </c>
      <c r="B17" s="45"/>
      <c r="C17" s="15"/>
      <c r="D17" s="14">
        <v>2020</v>
      </c>
      <c r="E17" s="16"/>
      <c r="F17" s="16"/>
      <c r="G17" s="16"/>
      <c r="H17" s="16"/>
      <c r="I17" s="16"/>
      <c r="J17" s="16"/>
      <c r="K17" s="16"/>
    </row>
    <row r="18" spans="1:13" s="13" customFormat="1" x14ac:dyDescent="0.2">
      <c r="A18" s="14">
        <v>2</v>
      </c>
      <c r="B18" s="45"/>
      <c r="C18" s="15"/>
      <c r="D18" s="14">
        <v>2020</v>
      </c>
      <c r="E18" s="16"/>
      <c r="F18" s="16"/>
      <c r="G18" s="16"/>
      <c r="H18" s="16"/>
      <c r="I18" s="16"/>
      <c r="J18" s="16"/>
      <c r="K18" s="16"/>
    </row>
    <row r="19" spans="1:13" s="13" customFormat="1" x14ac:dyDescent="0.25">
      <c r="A19" s="1"/>
    </row>
    <row r="20" spans="1:13" ht="20.45" customHeight="1" thickBot="1" x14ac:dyDescent="0.3">
      <c r="B20" s="9" t="s">
        <v>9</v>
      </c>
      <c r="C20" s="8"/>
      <c r="D20" s="8"/>
      <c r="E20" s="8"/>
      <c r="F20" s="8"/>
    </row>
    <row r="21" spans="1:13" ht="20.45" customHeight="1" x14ac:dyDescent="0.25">
      <c r="A21" s="5"/>
      <c r="B21" s="10"/>
      <c r="C21" s="7" t="s">
        <v>10</v>
      </c>
      <c r="E21" s="7" t="s">
        <v>16</v>
      </c>
      <c r="F21" s="5"/>
      <c r="G21" s="5"/>
      <c r="H21" s="5"/>
      <c r="I21" s="5"/>
      <c r="J21" s="5"/>
      <c r="K21" s="5"/>
      <c r="L21" s="5"/>
      <c r="M21" s="6"/>
    </row>
    <row r="22" spans="1:13" ht="20.45" customHeight="1" thickBot="1" x14ac:dyDescent="0.3">
      <c r="A22" s="5"/>
      <c r="B22" s="9" t="s">
        <v>11</v>
      </c>
      <c r="C22" s="8"/>
      <c r="D22" s="8"/>
      <c r="E22" s="8"/>
      <c r="F22" s="12"/>
      <c r="G22" s="5"/>
      <c r="H22" s="5"/>
      <c r="I22" s="5"/>
      <c r="J22" s="5"/>
      <c r="K22" s="5"/>
      <c r="L22" s="5"/>
      <c r="M22" s="6"/>
    </row>
    <row r="23" spans="1:13" ht="20.45" customHeight="1" x14ac:dyDescent="0.25">
      <c r="A23" s="5"/>
      <c r="B23" s="3"/>
      <c r="C23" s="7" t="s">
        <v>10</v>
      </c>
      <c r="E23" s="7" t="s">
        <v>15</v>
      </c>
      <c r="F23" s="5"/>
      <c r="G23" s="5"/>
      <c r="H23" s="5"/>
      <c r="I23" s="5"/>
      <c r="J23" s="5"/>
      <c r="K23" s="5"/>
      <c r="L23" s="5"/>
      <c r="M23" s="6"/>
    </row>
    <row r="24" spans="1:13" ht="20.45" customHeight="1" thickBot="1" x14ac:dyDescent="0.3">
      <c r="A24" s="5"/>
      <c r="B24" s="11" t="s">
        <v>12</v>
      </c>
      <c r="C24" s="8"/>
      <c r="D24" s="8"/>
      <c r="E24" s="8"/>
      <c r="F24" s="12"/>
      <c r="G24" s="12"/>
      <c r="H24" s="5"/>
      <c r="I24" s="5"/>
      <c r="J24" s="5"/>
      <c r="K24" s="5"/>
      <c r="L24" s="6"/>
      <c r="M24" s="6"/>
    </row>
    <row r="25" spans="1:13" ht="20.45" customHeight="1" x14ac:dyDescent="0.25">
      <c r="A25" s="5"/>
      <c r="B25" s="5"/>
      <c r="C25" s="7" t="s">
        <v>10</v>
      </c>
      <c r="E25" s="7" t="s">
        <v>15</v>
      </c>
      <c r="F25" s="5"/>
      <c r="G25" s="7" t="s">
        <v>13</v>
      </c>
      <c r="H25" s="5"/>
      <c r="I25" s="5"/>
      <c r="J25" s="5"/>
      <c r="K25" s="5"/>
      <c r="L25" s="6"/>
      <c r="M25" s="6"/>
    </row>
    <row r="26" spans="1:13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</row>
    <row r="27" spans="1:13" x14ac:dyDescent="0.2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</row>
    <row r="28" spans="1:13" x14ac:dyDescent="0.2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</row>
    <row r="29" spans="1:13" x14ac:dyDescent="0.2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</row>
    <row r="30" spans="1:13" x14ac:dyDescent="0.2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</row>
    <row r="31" spans="1:13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</row>
    <row r="32" spans="1:13" x14ac:dyDescent="0.2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</row>
    <row r="33" spans="1:13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</row>
    <row r="34" spans="1:13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</row>
    <row r="35" spans="1:13" x14ac:dyDescent="0.2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</row>
    <row r="36" spans="1:13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</row>
    <row r="37" spans="1:13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</row>
    <row r="38" spans="1:13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</row>
    <row r="39" spans="1:13" x14ac:dyDescent="0.25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</row>
  </sheetData>
  <mergeCells count="11">
    <mergeCell ref="C1:E1"/>
    <mergeCell ref="A3:K3"/>
    <mergeCell ref="A5:A6"/>
    <mergeCell ref="B5:B6"/>
    <mergeCell ref="C5:C6"/>
    <mergeCell ref="D5:D6"/>
    <mergeCell ref="E5:E6"/>
    <mergeCell ref="F5:H5"/>
    <mergeCell ref="I5:I6"/>
    <mergeCell ref="J5:J6"/>
    <mergeCell ref="K5:K6"/>
  </mergeCells>
  <printOptions horizontalCentered="1"/>
  <pageMargins left="0.15748031496062992" right="0.15748031496062992" top="0.74803149606299213" bottom="0.74803149606299213" header="0.31496062992125984" footer="0.31496062992125984"/>
  <pageSetup paperSize="9" scale="72" fitToHeight="0" orientation="landscape" r:id="rId1"/>
  <headerFooter>
    <oddFooter>&amp;L&amp;P из &amp;N&amp;C&amp;Z&amp;F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МунОбразования!$C$2:$C$19</xm:f>
          </x14:formula1>
          <xm:sqref>C2</xm:sqref>
        </x14:dataValidation>
        <x14:dataValidation type="list" allowBlank="1" showInputMessage="1" showErrorMessage="1">
          <x14:formula1>
            <xm:f>МунОбразования!$A$2:$A$206</xm:f>
          </x14:formula1>
          <xm:sqref>B8:B18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C206"/>
  <sheetViews>
    <sheetView workbookViewId="0">
      <selection activeCell="A4" sqref="A4"/>
    </sheetView>
  </sheetViews>
  <sheetFormatPr defaultRowHeight="15" x14ac:dyDescent="0.25"/>
  <cols>
    <col min="1" max="1" width="49" customWidth="1"/>
    <col min="2" max="2" width="3" bestFit="1" customWidth="1"/>
    <col min="3" max="3" width="44.140625" bestFit="1" customWidth="1"/>
  </cols>
  <sheetData>
    <row r="1" spans="1:3" ht="75" x14ac:dyDescent="0.25">
      <c r="A1" s="43" t="s">
        <v>261</v>
      </c>
    </row>
    <row r="2" spans="1:3" x14ac:dyDescent="0.25">
      <c r="A2" t="s">
        <v>21</v>
      </c>
      <c r="B2">
        <v>1</v>
      </c>
      <c r="C2" t="s">
        <v>21</v>
      </c>
    </row>
    <row r="3" spans="1:3" x14ac:dyDescent="0.25">
      <c r="A3" t="s">
        <v>22</v>
      </c>
      <c r="B3">
        <v>2</v>
      </c>
      <c r="C3" t="s">
        <v>29</v>
      </c>
    </row>
    <row r="4" spans="1:3" x14ac:dyDescent="0.25">
      <c r="A4" t="s">
        <v>23</v>
      </c>
      <c r="B4">
        <v>3</v>
      </c>
      <c r="C4" t="s">
        <v>37</v>
      </c>
    </row>
    <row r="5" spans="1:3" x14ac:dyDescent="0.25">
      <c r="A5" t="s">
        <v>24</v>
      </c>
      <c r="B5">
        <v>4</v>
      </c>
      <c r="C5" t="s">
        <v>53</v>
      </c>
    </row>
    <row r="6" spans="1:3" x14ac:dyDescent="0.25">
      <c r="A6" t="s">
        <v>25</v>
      </c>
      <c r="B6">
        <v>5</v>
      </c>
      <c r="C6" t="s">
        <v>73</v>
      </c>
    </row>
    <row r="7" spans="1:3" x14ac:dyDescent="0.25">
      <c r="A7" t="s">
        <v>26</v>
      </c>
      <c r="B7">
        <v>6</v>
      </c>
      <c r="C7" t="s">
        <v>86</v>
      </c>
    </row>
    <row r="8" spans="1:3" x14ac:dyDescent="0.25">
      <c r="A8" t="s">
        <v>27</v>
      </c>
      <c r="B8">
        <v>7</v>
      </c>
      <c r="C8" t="s">
        <v>104</v>
      </c>
    </row>
    <row r="9" spans="1:3" x14ac:dyDescent="0.25">
      <c r="A9" t="s">
        <v>28</v>
      </c>
      <c r="B9">
        <v>8</v>
      </c>
      <c r="C9" t="s">
        <v>116</v>
      </c>
    </row>
    <row r="10" spans="1:3" x14ac:dyDescent="0.25">
      <c r="A10" t="s">
        <v>29</v>
      </c>
      <c r="B10">
        <v>9</v>
      </c>
      <c r="C10" t="s">
        <v>123</v>
      </c>
    </row>
    <row r="11" spans="1:3" x14ac:dyDescent="0.25">
      <c r="A11" t="s">
        <v>30</v>
      </c>
      <c r="B11">
        <v>10</v>
      </c>
      <c r="C11" t="s">
        <v>135</v>
      </c>
    </row>
    <row r="12" spans="1:3" x14ac:dyDescent="0.25">
      <c r="A12" t="s">
        <v>31</v>
      </c>
      <c r="B12">
        <v>11</v>
      </c>
      <c r="C12" t="s">
        <v>141</v>
      </c>
    </row>
    <row r="13" spans="1:3" x14ac:dyDescent="0.25">
      <c r="A13" t="s">
        <v>32</v>
      </c>
      <c r="B13">
        <v>12</v>
      </c>
      <c r="C13" t="s">
        <v>157</v>
      </c>
    </row>
    <row r="14" spans="1:3" x14ac:dyDescent="0.25">
      <c r="A14" t="s">
        <v>33</v>
      </c>
      <c r="B14">
        <v>13</v>
      </c>
      <c r="C14" t="s">
        <v>172</v>
      </c>
    </row>
    <row r="15" spans="1:3" x14ac:dyDescent="0.25">
      <c r="A15" t="s">
        <v>34</v>
      </c>
      <c r="B15">
        <v>14</v>
      </c>
      <c r="C15" t="s">
        <v>178</v>
      </c>
    </row>
    <row r="16" spans="1:3" x14ac:dyDescent="0.25">
      <c r="A16" t="s">
        <v>35</v>
      </c>
      <c r="B16">
        <v>15</v>
      </c>
      <c r="C16" t="s">
        <v>193</v>
      </c>
    </row>
    <row r="17" spans="1:3" x14ac:dyDescent="0.25">
      <c r="A17" t="s">
        <v>36</v>
      </c>
      <c r="B17">
        <v>16</v>
      </c>
      <c r="C17" t="s">
        <v>201</v>
      </c>
    </row>
    <row r="18" spans="1:3" x14ac:dyDescent="0.25">
      <c r="A18" t="s">
        <v>37</v>
      </c>
      <c r="B18">
        <v>17</v>
      </c>
      <c r="C18" t="s">
        <v>210</v>
      </c>
    </row>
    <row r="19" spans="1:3" x14ac:dyDescent="0.25">
      <c r="A19" t="s">
        <v>38</v>
      </c>
      <c r="B19">
        <v>18</v>
      </c>
      <c r="C19" t="s">
        <v>223</v>
      </c>
    </row>
    <row r="20" spans="1:3" x14ac:dyDescent="0.25">
      <c r="A20" t="s">
        <v>39</v>
      </c>
    </row>
    <row r="21" spans="1:3" x14ac:dyDescent="0.25">
      <c r="A21" t="s">
        <v>40</v>
      </c>
    </row>
    <row r="22" spans="1:3" x14ac:dyDescent="0.25">
      <c r="A22" t="s">
        <v>41</v>
      </c>
    </row>
    <row r="23" spans="1:3" x14ac:dyDescent="0.25">
      <c r="A23" t="s">
        <v>42</v>
      </c>
    </row>
    <row r="24" spans="1:3" x14ac:dyDescent="0.25">
      <c r="A24" t="s">
        <v>43</v>
      </c>
    </row>
    <row r="25" spans="1:3" x14ac:dyDescent="0.25">
      <c r="A25" t="s">
        <v>44</v>
      </c>
    </row>
    <row r="26" spans="1:3" x14ac:dyDescent="0.25">
      <c r="A26" t="s">
        <v>45</v>
      </c>
    </row>
    <row r="27" spans="1:3" x14ac:dyDescent="0.25">
      <c r="A27" t="s">
        <v>46</v>
      </c>
    </row>
    <row r="28" spans="1:3" x14ac:dyDescent="0.25">
      <c r="A28" t="s">
        <v>47</v>
      </c>
    </row>
    <row r="29" spans="1:3" x14ac:dyDescent="0.25">
      <c r="A29" t="s">
        <v>48</v>
      </c>
    </row>
    <row r="30" spans="1:3" x14ac:dyDescent="0.25">
      <c r="A30" t="s">
        <v>49</v>
      </c>
    </row>
    <row r="31" spans="1:3" x14ac:dyDescent="0.25">
      <c r="A31" t="s">
        <v>50</v>
      </c>
    </row>
    <row r="32" spans="1:3" x14ac:dyDescent="0.25">
      <c r="A32" t="s">
        <v>51</v>
      </c>
    </row>
    <row r="33" spans="1:1" x14ac:dyDescent="0.25">
      <c r="A33" t="s">
        <v>52</v>
      </c>
    </row>
    <row r="34" spans="1:1" x14ac:dyDescent="0.25">
      <c r="A34" t="s">
        <v>53</v>
      </c>
    </row>
    <row r="35" spans="1:1" x14ac:dyDescent="0.25">
      <c r="A35" t="s">
        <v>54</v>
      </c>
    </row>
    <row r="36" spans="1:1" x14ac:dyDescent="0.25">
      <c r="A36" t="s">
        <v>55</v>
      </c>
    </row>
    <row r="37" spans="1:1" x14ac:dyDescent="0.25">
      <c r="A37" t="s">
        <v>56</v>
      </c>
    </row>
    <row r="38" spans="1:1" x14ac:dyDescent="0.25">
      <c r="A38" t="s">
        <v>57</v>
      </c>
    </row>
    <row r="39" spans="1:1" x14ac:dyDescent="0.25">
      <c r="A39" t="s">
        <v>58</v>
      </c>
    </row>
    <row r="40" spans="1:1" x14ac:dyDescent="0.25">
      <c r="A40" t="s">
        <v>59</v>
      </c>
    </row>
    <row r="41" spans="1:1" x14ac:dyDescent="0.25">
      <c r="A41" t="s">
        <v>60</v>
      </c>
    </row>
    <row r="42" spans="1:1" x14ac:dyDescent="0.25">
      <c r="A42" t="s">
        <v>61</v>
      </c>
    </row>
    <row r="43" spans="1:1" x14ac:dyDescent="0.25">
      <c r="A43" t="s">
        <v>62</v>
      </c>
    </row>
    <row r="44" spans="1:1" x14ac:dyDescent="0.25">
      <c r="A44" t="s">
        <v>63</v>
      </c>
    </row>
    <row r="45" spans="1:1" x14ac:dyDescent="0.25">
      <c r="A45" t="s">
        <v>64</v>
      </c>
    </row>
    <row r="46" spans="1:1" x14ac:dyDescent="0.25">
      <c r="A46" t="s">
        <v>65</v>
      </c>
    </row>
    <row r="47" spans="1:1" x14ac:dyDescent="0.25">
      <c r="A47" t="s">
        <v>66</v>
      </c>
    </row>
    <row r="48" spans="1:1" x14ac:dyDescent="0.25">
      <c r="A48" t="s">
        <v>67</v>
      </c>
    </row>
    <row r="49" spans="1:1" x14ac:dyDescent="0.25">
      <c r="A49" t="s">
        <v>68</v>
      </c>
    </row>
    <row r="50" spans="1:1" x14ac:dyDescent="0.25">
      <c r="A50" t="s">
        <v>69</v>
      </c>
    </row>
    <row r="51" spans="1:1" x14ac:dyDescent="0.25">
      <c r="A51" t="s">
        <v>70</v>
      </c>
    </row>
    <row r="52" spans="1:1" x14ac:dyDescent="0.25">
      <c r="A52" t="s">
        <v>71</v>
      </c>
    </row>
    <row r="53" spans="1:1" x14ac:dyDescent="0.25">
      <c r="A53" t="s">
        <v>72</v>
      </c>
    </row>
    <row r="54" spans="1:1" x14ac:dyDescent="0.25">
      <c r="A54" t="s">
        <v>73</v>
      </c>
    </row>
    <row r="55" spans="1:1" x14ac:dyDescent="0.25">
      <c r="A55" t="s">
        <v>74</v>
      </c>
    </row>
    <row r="56" spans="1:1" x14ac:dyDescent="0.25">
      <c r="A56" t="s">
        <v>75</v>
      </c>
    </row>
    <row r="57" spans="1:1" x14ac:dyDescent="0.25">
      <c r="A57" t="s">
        <v>76</v>
      </c>
    </row>
    <row r="58" spans="1:1" x14ac:dyDescent="0.25">
      <c r="A58" t="s">
        <v>77</v>
      </c>
    </row>
    <row r="59" spans="1:1" x14ac:dyDescent="0.25">
      <c r="A59" t="s">
        <v>78</v>
      </c>
    </row>
    <row r="60" spans="1:1" x14ac:dyDescent="0.25">
      <c r="A60" t="s">
        <v>79</v>
      </c>
    </row>
    <row r="61" spans="1:1" x14ac:dyDescent="0.25">
      <c r="A61" t="s">
        <v>80</v>
      </c>
    </row>
    <row r="62" spans="1:1" x14ac:dyDescent="0.25">
      <c r="A62" t="s">
        <v>81</v>
      </c>
    </row>
    <row r="63" spans="1:1" x14ac:dyDescent="0.25">
      <c r="A63" t="s">
        <v>82</v>
      </c>
    </row>
    <row r="64" spans="1:1" x14ac:dyDescent="0.25">
      <c r="A64" t="s">
        <v>83</v>
      </c>
    </row>
    <row r="65" spans="1:1" x14ac:dyDescent="0.25">
      <c r="A65" t="s">
        <v>84</v>
      </c>
    </row>
    <row r="66" spans="1:1" x14ac:dyDescent="0.25">
      <c r="A66" t="s">
        <v>85</v>
      </c>
    </row>
    <row r="67" spans="1:1" x14ac:dyDescent="0.25">
      <c r="A67" t="s">
        <v>86</v>
      </c>
    </row>
    <row r="68" spans="1:1" x14ac:dyDescent="0.25">
      <c r="A68" t="s">
        <v>87</v>
      </c>
    </row>
    <row r="69" spans="1:1" x14ac:dyDescent="0.25">
      <c r="A69" t="s">
        <v>88</v>
      </c>
    </row>
    <row r="70" spans="1:1" x14ac:dyDescent="0.25">
      <c r="A70" t="s">
        <v>89</v>
      </c>
    </row>
    <row r="71" spans="1:1" x14ac:dyDescent="0.25">
      <c r="A71" t="s">
        <v>90</v>
      </c>
    </row>
    <row r="72" spans="1:1" x14ac:dyDescent="0.25">
      <c r="A72" t="s">
        <v>91</v>
      </c>
    </row>
    <row r="73" spans="1:1" x14ac:dyDescent="0.25">
      <c r="A73" t="s">
        <v>92</v>
      </c>
    </row>
    <row r="74" spans="1:1" x14ac:dyDescent="0.25">
      <c r="A74" t="s">
        <v>93</v>
      </c>
    </row>
    <row r="75" spans="1:1" x14ac:dyDescent="0.25">
      <c r="A75" t="s">
        <v>94</v>
      </c>
    </row>
    <row r="76" spans="1:1" x14ac:dyDescent="0.25">
      <c r="A76" t="s">
        <v>95</v>
      </c>
    </row>
    <row r="77" spans="1:1" x14ac:dyDescent="0.25">
      <c r="A77" t="s">
        <v>96</v>
      </c>
    </row>
    <row r="78" spans="1:1" x14ac:dyDescent="0.25">
      <c r="A78" t="s">
        <v>97</v>
      </c>
    </row>
    <row r="79" spans="1:1" x14ac:dyDescent="0.25">
      <c r="A79" t="s">
        <v>98</v>
      </c>
    </row>
    <row r="80" spans="1:1" x14ac:dyDescent="0.25">
      <c r="A80" t="s">
        <v>99</v>
      </c>
    </row>
    <row r="81" spans="1:1" x14ac:dyDescent="0.25">
      <c r="A81" t="s">
        <v>100</v>
      </c>
    </row>
    <row r="82" spans="1:1" x14ac:dyDescent="0.25">
      <c r="A82" t="s">
        <v>101</v>
      </c>
    </row>
    <row r="83" spans="1:1" x14ac:dyDescent="0.25">
      <c r="A83" t="s">
        <v>102</v>
      </c>
    </row>
    <row r="84" spans="1:1" x14ac:dyDescent="0.25">
      <c r="A84" t="s">
        <v>103</v>
      </c>
    </row>
    <row r="85" spans="1:1" x14ac:dyDescent="0.25">
      <c r="A85" t="s">
        <v>104</v>
      </c>
    </row>
    <row r="86" spans="1:1" x14ac:dyDescent="0.25">
      <c r="A86" t="s">
        <v>105</v>
      </c>
    </row>
    <row r="87" spans="1:1" x14ac:dyDescent="0.25">
      <c r="A87" t="s">
        <v>106</v>
      </c>
    </row>
    <row r="88" spans="1:1" x14ac:dyDescent="0.25">
      <c r="A88" t="s">
        <v>107</v>
      </c>
    </row>
    <row r="89" spans="1:1" x14ac:dyDescent="0.25">
      <c r="A89" t="s">
        <v>108</v>
      </c>
    </row>
    <row r="90" spans="1:1" x14ac:dyDescent="0.25">
      <c r="A90" t="s">
        <v>109</v>
      </c>
    </row>
    <row r="91" spans="1:1" x14ac:dyDescent="0.25">
      <c r="A91" t="s">
        <v>110</v>
      </c>
    </row>
    <row r="92" spans="1:1" x14ac:dyDescent="0.25">
      <c r="A92" t="s">
        <v>111</v>
      </c>
    </row>
    <row r="93" spans="1:1" x14ac:dyDescent="0.25">
      <c r="A93" t="s">
        <v>112</v>
      </c>
    </row>
    <row r="94" spans="1:1" x14ac:dyDescent="0.25">
      <c r="A94" t="s">
        <v>113</v>
      </c>
    </row>
    <row r="95" spans="1:1" x14ac:dyDescent="0.25">
      <c r="A95" t="s">
        <v>114</v>
      </c>
    </row>
    <row r="96" spans="1:1" x14ac:dyDescent="0.25">
      <c r="A96" t="s">
        <v>115</v>
      </c>
    </row>
    <row r="97" spans="1:1" x14ac:dyDescent="0.25">
      <c r="A97" t="s">
        <v>116</v>
      </c>
    </row>
    <row r="98" spans="1:1" x14ac:dyDescent="0.25">
      <c r="A98" t="s">
        <v>117</v>
      </c>
    </row>
    <row r="99" spans="1:1" x14ac:dyDescent="0.25">
      <c r="A99" t="s">
        <v>118</v>
      </c>
    </row>
    <row r="100" spans="1:1" x14ac:dyDescent="0.25">
      <c r="A100" t="s">
        <v>119</v>
      </c>
    </row>
    <row r="101" spans="1:1" x14ac:dyDescent="0.25">
      <c r="A101" t="s">
        <v>120</v>
      </c>
    </row>
    <row r="102" spans="1:1" x14ac:dyDescent="0.25">
      <c r="A102" t="s">
        <v>121</v>
      </c>
    </row>
    <row r="103" spans="1:1" x14ac:dyDescent="0.25">
      <c r="A103" t="s">
        <v>122</v>
      </c>
    </row>
    <row r="104" spans="1:1" x14ac:dyDescent="0.25">
      <c r="A104" t="s">
        <v>123</v>
      </c>
    </row>
    <row r="105" spans="1:1" x14ac:dyDescent="0.25">
      <c r="A105" t="s">
        <v>124</v>
      </c>
    </row>
    <row r="106" spans="1:1" x14ac:dyDescent="0.25">
      <c r="A106" t="s">
        <v>125</v>
      </c>
    </row>
    <row r="107" spans="1:1" x14ac:dyDescent="0.25">
      <c r="A107" t="s">
        <v>126</v>
      </c>
    </row>
    <row r="108" spans="1:1" x14ac:dyDescent="0.25">
      <c r="A108" t="s">
        <v>127</v>
      </c>
    </row>
    <row r="109" spans="1:1" x14ac:dyDescent="0.25">
      <c r="A109" t="s">
        <v>128</v>
      </c>
    </row>
    <row r="110" spans="1:1" x14ac:dyDescent="0.25">
      <c r="A110" t="s">
        <v>129</v>
      </c>
    </row>
    <row r="111" spans="1:1" x14ac:dyDescent="0.25">
      <c r="A111" t="s">
        <v>130</v>
      </c>
    </row>
    <row r="112" spans="1:1" x14ac:dyDescent="0.25">
      <c r="A112" t="s">
        <v>131</v>
      </c>
    </row>
    <row r="113" spans="1:1" x14ac:dyDescent="0.25">
      <c r="A113" t="s">
        <v>132</v>
      </c>
    </row>
    <row r="114" spans="1:1" x14ac:dyDescent="0.25">
      <c r="A114" t="s">
        <v>133</v>
      </c>
    </row>
    <row r="115" spans="1:1" x14ac:dyDescent="0.25">
      <c r="A115" t="s">
        <v>134</v>
      </c>
    </row>
    <row r="116" spans="1:1" x14ac:dyDescent="0.25">
      <c r="A116" t="s">
        <v>135</v>
      </c>
    </row>
    <row r="117" spans="1:1" x14ac:dyDescent="0.25">
      <c r="A117" t="s">
        <v>136</v>
      </c>
    </row>
    <row r="118" spans="1:1" x14ac:dyDescent="0.25">
      <c r="A118" t="s">
        <v>137</v>
      </c>
    </row>
    <row r="119" spans="1:1" x14ac:dyDescent="0.25">
      <c r="A119" t="s">
        <v>138</v>
      </c>
    </row>
    <row r="120" spans="1:1" x14ac:dyDescent="0.25">
      <c r="A120" t="s">
        <v>139</v>
      </c>
    </row>
    <row r="121" spans="1:1" x14ac:dyDescent="0.25">
      <c r="A121" t="s">
        <v>140</v>
      </c>
    </row>
    <row r="122" spans="1:1" x14ac:dyDescent="0.25">
      <c r="A122" t="s">
        <v>141</v>
      </c>
    </row>
    <row r="123" spans="1:1" x14ac:dyDescent="0.25">
      <c r="A123" t="s">
        <v>142</v>
      </c>
    </row>
    <row r="124" spans="1:1" x14ac:dyDescent="0.25">
      <c r="A124" t="s">
        <v>143</v>
      </c>
    </row>
    <row r="125" spans="1:1" x14ac:dyDescent="0.25">
      <c r="A125" t="s">
        <v>144</v>
      </c>
    </row>
    <row r="126" spans="1:1" x14ac:dyDescent="0.25">
      <c r="A126" t="s">
        <v>145</v>
      </c>
    </row>
    <row r="127" spans="1:1" x14ac:dyDescent="0.25">
      <c r="A127" t="s">
        <v>146</v>
      </c>
    </row>
    <row r="128" spans="1:1" x14ac:dyDescent="0.25">
      <c r="A128" t="s">
        <v>147</v>
      </c>
    </row>
    <row r="129" spans="1:1" x14ac:dyDescent="0.25">
      <c r="A129" t="s">
        <v>148</v>
      </c>
    </row>
    <row r="130" spans="1:1" x14ac:dyDescent="0.25">
      <c r="A130" t="s">
        <v>149</v>
      </c>
    </row>
    <row r="131" spans="1:1" x14ac:dyDescent="0.25">
      <c r="A131" t="s">
        <v>150</v>
      </c>
    </row>
    <row r="132" spans="1:1" x14ac:dyDescent="0.25">
      <c r="A132" t="s">
        <v>151</v>
      </c>
    </row>
    <row r="133" spans="1:1" x14ac:dyDescent="0.25">
      <c r="A133" t="s">
        <v>152</v>
      </c>
    </row>
    <row r="134" spans="1:1" x14ac:dyDescent="0.25">
      <c r="A134" t="s">
        <v>153</v>
      </c>
    </row>
    <row r="135" spans="1:1" x14ac:dyDescent="0.25">
      <c r="A135" t="s">
        <v>154</v>
      </c>
    </row>
    <row r="136" spans="1:1" x14ac:dyDescent="0.25">
      <c r="A136" t="s">
        <v>155</v>
      </c>
    </row>
    <row r="137" spans="1:1" x14ac:dyDescent="0.25">
      <c r="A137" t="s">
        <v>156</v>
      </c>
    </row>
    <row r="138" spans="1:1" x14ac:dyDescent="0.25">
      <c r="A138" t="s">
        <v>157</v>
      </c>
    </row>
    <row r="139" spans="1:1" x14ac:dyDescent="0.25">
      <c r="A139" t="s">
        <v>158</v>
      </c>
    </row>
    <row r="140" spans="1:1" x14ac:dyDescent="0.25">
      <c r="A140" t="s">
        <v>159</v>
      </c>
    </row>
    <row r="141" spans="1:1" x14ac:dyDescent="0.25">
      <c r="A141" t="s">
        <v>160</v>
      </c>
    </row>
    <row r="142" spans="1:1" x14ac:dyDescent="0.25">
      <c r="A142" t="s">
        <v>161</v>
      </c>
    </row>
    <row r="143" spans="1:1" x14ac:dyDescent="0.25">
      <c r="A143" t="s">
        <v>162</v>
      </c>
    </row>
    <row r="144" spans="1:1" x14ac:dyDescent="0.25">
      <c r="A144" t="s">
        <v>163</v>
      </c>
    </row>
    <row r="145" spans="1:1" x14ac:dyDescent="0.25">
      <c r="A145" t="s">
        <v>164</v>
      </c>
    </row>
    <row r="146" spans="1:1" x14ac:dyDescent="0.25">
      <c r="A146" t="s">
        <v>165</v>
      </c>
    </row>
    <row r="147" spans="1:1" x14ac:dyDescent="0.25">
      <c r="A147" t="s">
        <v>166</v>
      </c>
    </row>
    <row r="148" spans="1:1" x14ac:dyDescent="0.25">
      <c r="A148" t="s">
        <v>167</v>
      </c>
    </row>
    <row r="149" spans="1:1" x14ac:dyDescent="0.25">
      <c r="A149" t="s">
        <v>168</v>
      </c>
    </row>
    <row r="150" spans="1:1" x14ac:dyDescent="0.25">
      <c r="A150" t="s">
        <v>169</v>
      </c>
    </row>
    <row r="151" spans="1:1" x14ac:dyDescent="0.25">
      <c r="A151" t="s">
        <v>170</v>
      </c>
    </row>
    <row r="152" spans="1:1" x14ac:dyDescent="0.25">
      <c r="A152" t="s">
        <v>171</v>
      </c>
    </row>
    <row r="153" spans="1:1" x14ac:dyDescent="0.25">
      <c r="A153" t="s">
        <v>172</v>
      </c>
    </row>
    <row r="154" spans="1:1" x14ac:dyDescent="0.25">
      <c r="A154" t="s">
        <v>173</v>
      </c>
    </row>
    <row r="155" spans="1:1" x14ac:dyDescent="0.25">
      <c r="A155" t="s">
        <v>174</v>
      </c>
    </row>
    <row r="156" spans="1:1" x14ac:dyDescent="0.25">
      <c r="A156" t="s">
        <v>175</v>
      </c>
    </row>
    <row r="157" spans="1:1" x14ac:dyDescent="0.25">
      <c r="A157" t="s">
        <v>176</v>
      </c>
    </row>
    <row r="158" spans="1:1" x14ac:dyDescent="0.25">
      <c r="A158" t="s">
        <v>177</v>
      </c>
    </row>
    <row r="159" spans="1:1" x14ac:dyDescent="0.25">
      <c r="A159" t="s">
        <v>178</v>
      </c>
    </row>
    <row r="160" spans="1:1" x14ac:dyDescent="0.25">
      <c r="A160" t="s">
        <v>179</v>
      </c>
    </row>
    <row r="161" spans="1:1" x14ac:dyDescent="0.25">
      <c r="A161" t="s">
        <v>180</v>
      </c>
    </row>
    <row r="162" spans="1:1" x14ac:dyDescent="0.25">
      <c r="A162" t="s">
        <v>181</v>
      </c>
    </row>
    <row r="163" spans="1:1" x14ac:dyDescent="0.25">
      <c r="A163" t="s">
        <v>182</v>
      </c>
    </row>
    <row r="164" spans="1:1" x14ac:dyDescent="0.25">
      <c r="A164" t="s">
        <v>183</v>
      </c>
    </row>
    <row r="165" spans="1:1" x14ac:dyDescent="0.25">
      <c r="A165" t="s">
        <v>184</v>
      </c>
    </row>
    <row r="166" spans="1:1" x14ac:dyDescent="0.25">
      <c r="A166" t="s">
        <v>185</v>
      </c>
    </row>
    <row r="167" spans="1:1" x14ac:dyDescent="0.25">
      <c r="A167" t="s">
        <v>186</v>
      </c>
    </row>
    <row r="168" spans="1:1" x14ac:dyDescent="0.25">
      <c r="A168" t="s">
        <v>187</v>
      </c>
    </row>
    <row r="169" spans="1:1" x14ac:dyDescent="0.25">
      <c r="A169" t="s">
        <v>188</v>
      </c>
    </row>
    <row r="170" spans="1:1" x14ac:dyDescent="0.25">
      <c r="A170" t="s">
        <v>189</v>
      </c>
    </row>
    <row r="171" spans="1:1" x14ac:dyDescent="0.25">
      <c r="A171" t="s">
        <v>190</v>
      </c>
    </row>
    <row r="172" spans="1:1" x14ac:dyDescent="0.25">
      <c r="A172" t="s">
        <v>191</v>
      </c>
    </row>
    <row r="173" spans="1:1" x14ac:dyDescent="0.25">
      <c r="A173" t="s">
        <v>192</v>
      </c>
    </row>
    <row r="174" spans="1:1" x14ac:dyDescent="0.25">
      <c r="A174" t="s">
        <v>193</v>
      </c>
    </row>
    <row r="175" spans="1:1" x14ac:dyDescent="0.25">
      <c r="A175" t="s">
        <v>194</v>
      </c>
    </row>
    <row r="176" spans="1:1" x14ac:dyDescent="0.25">
      <c r="A176" t="s">
        <v>195</v>
      </c>
    </row>
    <row r="177" spans="1:1" x14ac:dyDescent="0.25">
      <c r="A177" t="s">
        <v>196</v>
      </c>
    </row>
    <row r="178" spans="1:1" x14ac:dyDescent="0.25">
      <c r="A178" t="s">
        <v>197</v>
      </c>
    </row>
    <row r="179" spans="1:1" x14ac:dyDescent="0.25">
      <c r="A179" t="s">
        <v>198</v>
      </c>
    </row>
    <row r="180" spans="1:1" x14ac:dyDescent="0.25">
      <c r="A180" t="s">
        <v>199</v>
      </c>
    </row>
    <row r="181" spans="1:1" x14ac:dyDescent="0.25">
      <c r="A181" t="s">
        <v>200</v>
      </c>
    </row>
    <row r="182" spans="1:1" x14ac:dyDescent="0.25">
      <c r="A182" t="s">
        <v>201</v>
      </c>
    </row>
    <row r="183" spans="1:1" x14ac:dyDescent="0.25">
      <c r="A183" t="s">
        <v>24</v>
      </c>
    </row>
    <row r="184" spans="1:1" x14ac:dyDescent="0.25">
      <c r="A184" t="s">
        <v>202</v>
      </c>
    </row>
    <row r="185" spans="1:1" x14ac:dyDescent="0.25">
      <c r="A185" t="s">
        <v>203</v>
      </c>
    </row>
    <row r="186" spans="1:1" x14ac:dyDescent="0.25">
      <c r="A186" t="s">
        <v>204</v>
      </c>
    </row>
    <row r="187" spans="1:1" x14ac:dyDescent="0.25">
      <c r="A187" t="s">
        <v>205</v>
      </c>
    </row>
    <row r="188" spans="1:1" x14ac:dyDescent="0.25">
      <c r="A188" t="s">
        <v>206</v>
      </c>
    </row>
    <row r="189" spans="1:1" x14ac:dyDescent="0.25">
      <c r="A189" t="s">
        <v>207</v>
      </c>
    </row>
    <row r="190" spans="1:1" x14ac:dyDescent="0.25">
      <c r="A190" t="s">
        <v>208</v>
      </c>
    </row>
    <row r="191" spans="1:1" x14ac:dyDescent="0.25">
      <c r="A191" t="s">
        <v>209</v>
      </c>
    </row>
    <row r="192" spans="1:1" x14ac:dyDescent="0.25">
      <c r="A192" t="s">
        <v>210</v>
      </c>
    </row>
    <row r="193" spans="1:1" x14ac:dyDescent="0.25">
      <c r="A193" t="s">
        <v>211</v>
      </c>
    </row>
    <row r="194" spans="1:1" x14ac:dyDescent="0.25">
      <c r="A194" t="s">
        <v>212</v>
      </c>
    </row>
    <row r="195" spans="1:1" x14ac:dyDescent="0.25">
      <c r="A195" t="s">
        <v>213</v>
      </c>
    </row>
    <row r="196" spans="1:1" x14ac:dyDescent="0.25">
      <c r="A196" t="s">
        <v>176</v>
      </c>
    </row>
    <row r="197" spans="1:1" x14ac:dyDescent="0.25">
      <c r="A197" t="s">
        <v>214</v>
      </c>
    </row>
    <row r="198" spans="1:1" x14ac:dyDescent="0.25">
      <c r="A198" t="s">
        <v>215</v>
      </c>
    </row>
    <row r="199" spans="1:1" x14ac:dyDescent="0.25">
      <c r="A199" t="s">
        <v>216</v>
      </c>
    </row>
    <row r="200" spans="1:1" x14ac:dyDescent="0.25">
      <c r="A200" t="s">
        <v>217</v>
      </c>
    </row>
    <row r="201" spans="1:1" x14ac:dyDescent="0.25">
      <c r="A201" t="s">
        <v>218</v>
      </c>
    </row>
    <row r="202" spans="1:1" x14ac:dyDescent="0.25">
      <c r="A202" t="s">
        <v>219</v>
      </c>
    </row>
    <row r="203" spans="1:1" x14ac:dyDescent="0.25">
      <c r="A203" t="s">
        <v>220</v>
      </c>
    </row>
    <row r="204" spans="1:1" x14ac:dyDescent="0.25">
      <c r="A204" t="s">
        <v>221</v>
      </c>
    </row>
    <row r="205" spans="1:1" x14ac:dyDescent="0.25">
      <c r="A205" t="s">
        <v>222</v>
      </c>
    </row>
    <row r="206" spans="1:1" x14ac:dyDescent="0.25">
      <c r="A206" t="s">
        <v>223</v>
      </c>
    </row>
  </sheetData>
  <autoFilter ref="A2:A206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 2025</vt:lpstr>
      <vt:lpstr>Сведения</vt:lpstr>
      <vt:lpstr>Отчет</vt:lpstr>
      <vt:lpstr>МунОбразования</vt:lpstr>
      <vt:lpstr>' 2025'!Заголовки_для_печати</vt:lpstr>
      <vt:lpstr>Отчет!Заголовки_для_печати</vt:lpstr>
      <vt:lpstr>Сведения!Заголовки_для_печати</vt:lpstr>
      <vt:lpstr>' 2025'!Область_печати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Киселёв Алексей Сергеевич</dc:creator>
  <cp:lastModifiedBy>Тихомирова Варвара Сергеевна</cp:lastModifiedBy>
  <cp:lastPrinted>2024-11-12T13:11:01Z</cp:lastPrinted>
  <dcterms:created xsi:type="dcterms:W3CDTF">2019-05-31T06:30:16Z</dcterms:created>
  <dcterms:modified xsi:type="dcterms:W3CDTF">2024-11-12T13:11:05Z</dcterms:modified>
</cp:coreProperties>
</file>