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2 чтение ПОСЕЛЕНИЯ\Пудомягское СП\"/>
    </mc:Choice>
  </mc:AlternateContent>
  <bookViews>
    <workbookView xWindow="-120" yWindow="-120" windowWidth="23250" windowHeight="13170"/>
  </bookViews>
  <sheets>
    <sheet name="Прил 5" sheetId="16" r:id="rId1"/>
  </sheets>
  <definedNames>
    <definedName name="_xlnm._FilterDatabase" localSheetId="0" hidden="1">'Прил 5'!$A$9:$J$217</definedName>
    <definedName name="_xlnm.Print_Area" localSheetId="0">'Прил 5'!$A$1:$H$217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6" l="1"/>
  <c r="F15" i="16" s="1"/>
  <c r="G25" i="16"/>
  <c r="G24" i="16" s="1"/>
  <c r="G200" i="16"/>
  <c r="G198" i="16"/>
  <c r="G195" i="16"/>
  <c r="G192" i="16"/>
  <c r="G180" i="16"/>
  <c r="H180" i="16" s="1"/>
  <c r="H171" i="16"/>
  <c r="H170" i="16"/>
  <c r="H169" i="16"/>
  <c r="H176" i="16"/>
  <c r="H175" i="16"/>
  <c r="H174" i="16"/>
  <c r="G160" i="16"/>
  <c r="F160" i="16"/>
  <c r="H164" i="16"/>
  <c r="H161" i="16"/>
  <c r="H143" i="16"/>
  <c r="H142" i="16"/>
  <c r="H133" i="16"/>
  <c r="H132" i="16"/>
  <c r="H134" i="16"/>
  <c r="H137" i="16"/>
  <c r="G119" i="16"/>
  <c r="F119" i="16"/>
  <c r="F118" i="16" s="1"/>
  <c r="F117" i="16" s="1"/>
  <c r="H120" i="16"/>
  <c r="H123" i="16"/>
  <c r="H128" i="16"/>
  <c r="H127" i="16"/>
  <c r="H126" i="16"/>
  <c r="H121" i="16"/>
  <c r="F90" i="16"/>
  <c r="G111" i="16"/>
  <c r="G110" i="16" s="1"/>
  <c r="G109" i="16" s="1"/>
  <c r="F111" i="16"/>
  <c r="F110" i="16" s="1"/>
  <c r="G94" i="16"/>
  <c r="G93" i="16" s="1"/>
  <c r="F94" i="16"/>
  <c r="F93" i="16" s="1"/>
  <c r="F92" i="16" s="1"/>
  <c r="H105" i="16"/>
  <c r="H104" i="16"/>
  <c r="H101" i="16"/>
  <c r="H87" i="16"/>
  <c r="H86" i="16"/>
  <c r="H85" i="16"/>
  <c r="G80" i="16"/>
  <c r="G79" i="16" s="1"/>
  <c r="G78" i="16" s="1"/>
  <c r="F80" i="16"/>
  <c r="F79" i="16" s="1"/>
  <c r="F78" i="16" s="1"/>
  <c r="F77" i="16" s="1"/>
  <c r="F76" i="16" s="1"/>
  <c r="G63" i="16"/>
  <c r="G62" i="16" s="1"/>
  <c r="F63" i="16"/>
  <c r="F62" i="16" s="1"/>
  <c r="F61" i="16" s="1"/>
  <c r="G71" i="16"/>
  <c r="F71" i="16"/>
  <c r="G68" i="16"/>
  <c r="F68" i="16"/>
  <c r="H56" i="16"/>
  <c r="H55" i="16"/>
  <c r="H54" i="16"/>
  <c r="H53" i="16"/>
  <c r="G48" i="16"/>
  <c r="H48" i="16" s="1"/>
  <c r="G47" i="16"/>
  <c r="H47" i="16" s="1"/>
  <c r="G46" i="16"/>
  <c r="H46" i="16" s="1"/>
  <c r="G45" i="16"/>
  <c r="H45" i="16" s="1"/>
  <c r="H37" i="16"/>
  <c r="H36" i="16"/>
  <c r="H35" i="16"/>
  <c r="H34" i="16"/>
  <c r="G17" i="16"/>
  <c r="G15" i="16" s="1"/>
  <c r="F25" i="16"/>
  <c r="F24" i="16" s="1"/>
  <c r="H30" i="16"/>
  <c r="G16" i="16" l="1"/>
  <c r="G191" i="16"/>
  <c r="G190" i="16" s="1"/>
  <c r="G189" i="16" s="1"/>
  <c r="H189" i="16" s="1"/>
  <c r="G188" i="16"/>
  <c r="F14" i="16"/>
  <c r="F13" i="16" s="1"/>
  <c r="F12" i="16" s="1"/>
  <c r="H160" i="16"/>
  <c r="H119" i="16"/>
  <c r="G118" i="16"/>
  <c r="H93" i="16"/>
  <c r="H68" i="16"/>
  <c r="H110" i="16"/>
  <c r="F109" i="16"/>
  <c r="H109" i="16" s="1"/>
  <c r="H63" i="16"/>
  <c r="H94" i="16"/>
  <c r="H111" i="16"/>
  <c r="G67" i="16"/>
  <c r="G66" i="16" s="1"/>
  <c r="G92" i="16"/>
  <c r="H92" i="16" s="1"/>
  <c r="G77" i="16"/>
  <c r="G76" i="16" s="1"/>
  <c r="H78" i="16"/>
  <c r="H80" i="16"/>
  <c r="H79" i="16"/>
  <c r="F67" i="16"/>
  <c r="F66" i="16" s="1"/>
  <c r="F60" i="16" s="1"/>
  <c r="F59" i="16" s="1"/>
  <c r="H62" i="16"/>
  <c r="H71" i="16"/>
  <c r="G61" i="16"/>
  <c r="G14" i="16"/>
  <c r="G13" i="16" s="1"/>
  <c r="F16" i="16"/>
  <c r="H15" i="16"/>
  <c r="H24" i="16"/>
  <c r="H25" i="16"/>
  <c r="G12" i="16" l="1"/>
  <c r="H118" i="16"/>
  <c r="G117" i="16"/>
  <c r="H117" i="16" s="1"/>
  <c r="H66" i="16"/>
  <c r="H67" i="16"/>
  <c r="H61" i="16"/>
  <c r="G60" i="16"/>
  <c r="H16" i="16"/>
  <c r="H13" i="16"/>
  <c r="H14" i="16"/>
  <c r="G59" i="16" l="1"/>
  <c r="H59" i="16" s="1"/>
  <c r="H60" i="16"/>
  <c r="G49" i="16" l="1"/>
  <c r="H12" i="16" l="1"/>
  <c r="H17" i="16"/>
  <c r="H18" i="16"/>
  <c r="H19" i="16"/>
  <c r="H20" i="16"/>
  <c r="H21" i="16"/>
  <c r="H22" i="16"/>
  <c r="H23" i="16"/>
  <c r="H26" i="16"/>
  <c r="H27" i="16"/>
  <c r="H28" i="16"/>
  <c r="H29" i="16"/>
  <c r="H31" i="16"/>
  <c r="H32" i="16"/>
  <c r="H33" i="16"/>
  <c r="H38" i="16"/>
  <c r="H39" i="16"/>
  <c r="H40" i="16"/>
  <c r="H41" i="16"/>
  <c r="H42" i="16"/>
  <c r="H43" i="16"/>
  <c r="H49" i="16"/>
  <c r="H50" i="16"/>
  <c r="H51" i="16"/>
  <c r="H52" i="16"/>
  <c r="H57" i="16"/>
  <c r="H58" i="16"/>
  <c r="H64" i="16"/>
  <c r="H65" i="16"/>
  <c r="H69" i="16"/>
  <c r="H70" i="16"/>
  <c r="H72" i="16"/>
  <c r="H73" i="16"/>
  <c r="H74" i="16"/>
  <c r="H75" i="16"/>
  <c r="H76" i="16"/>
  <c r="H77" i="16"/>
  <c r="H81" i="16"/>
  <c r="H82" i="16"/>
  <c r="H83" i="16"/>
  <c r="H84" i="16"/>
  <c r="H88" i="16"/>
  <c r="H89" i="16"/>
  <c r="H95" i="16"/>
  <c r="H96" i="16"/>
  <c r="H97" i="16"/>
  <c r="H98" i="16"/>
  <c r="H99" i="16"/>
  <c r="H100" i="16"/>
  <c r="H102" i="16"/>
  <c r="H103" i="16"/>
  <c r="H106" i="16"/>
  <c r="H107" i="16"/>
  <c r="H108" i="16"/>
  <c r="H112" i="16"/>
  <c r="H113" i="16"/>
  <c r="H114" i="16"/>
  <c r="H115" i="16"/>
  <c r="H122" i="16"/>
  <c r="H124" i="16"/>
  <c r="H125" i="16"/>
  <c r="H129" i="16"/>
  <c r="H130" i="16"/>
  <c r="H131" i="16"/>
  <c r="H135" i="16"/>
  <c r="H136" i="16"/>
  <c r="H138" i="16"/>
  <c r="H139" i="16"/>
  <c r="H144" i="16"/>
  <c r="H145" i="16"/>
  <c r="H149" i="16"/>
  <c r="H150" i="16"/>
  <c r="H152" i="16"/>
  <c r="H153" i="16"/>
  <c r="H154" i="16"/>
  <c r="H155" i="16"/>
  <c r="H157" i="16"/>
  <c r="H158" i="16"/>
  <c r="H159" i="16"/>
  <c r="H162" i="16"/>
  <c r="H163" i="16"/>
  <c r="H165" i="16"/>
  <c r="H166" i="16"/>
  <c r="H172" i="16"/>
  <c r="H173" i="16"/>
  <c r="H177" i="16"/>
  <c r="H178" i="16"/>
  <c r="H183" i="16"/>
  <c r="H184" i="16"/>
  <c r="H185" i="16"/>
  <c r="H186" i="16"/>
  <c r="H192" i="16"/>
  <c r="H193" i="16"/>
  <c r="H194" i="16"/>
  <c r="H196" i="16"/>
  <c r="H197" i="16"/>
  <c r="H199" i="16"/>
  <c r="H201" i="16"/>
  <c r="H209" i="16"/>
  <c r="H216" i="16"/>
  <c r="G44" i="16" l="1"/>
  <c r="G11" i="16" s="1"/>
  <c r="G91" i="16"/>
  <c r="F148" i="16"/>
  <c r="G148" i="16"/>
  <c r="G168" i="16"/>
  <c r="H168" i="16" s="1"/>
  <c r="G179" i="16"/>
  <c r="H179" i="16" s="1"/>
  <c r="H198" i="16"/>
  <c r="G215" i="16"/>
  <c r="G208" i="16"/>
  <c r="G156" i="16"/>
  <c r="H156" i="16" s="1"/>
  <c r="G151" i="16"/>
  <c r="H215" i="16" l="1"/>
  <c r="G214" i="16"/>
  <c r="H208" i="16"/>
  <c r="G207" i="16"/>
  <c r="H195" i="16"/>
  <c r="H191" i="16"/>
  <c r="H200" i="16"/>
  <c r="H190" i="16"/>
  <c r="F147" i="16"/>
  <c r="F146" i="16" s="1"/>
  <c r="F141" i="16" s="1"/>
  <c r="G147" i="16"/>
  <c r="G146" i="16" s="1"/>
  <c r="H91" i="16"/>
  <c r="G90" i="16"/>
  <c r="H90" i="16" s="1"/>
  <c r="G211" i="16"/>
  <c r="H211" i="16" s="1"/>
  <c r="G167" i="16"/>
  <c r="H167" i="16" s="1"/>
  <c r="H148" i="16"/>
  <c r="G203" i="16"/>
  <c r="G140" i="16"/>
  <c r="H140" i="16" s="1"/>
  <c r="H151" i="16"/>
  <c r="H44" i="16"/>
  <c r="H207" i="16" l="1"/>
  <c r="G206" i="16"/>
  <c r="G213" i="16"/>
  <c r="H214" i="16"/>
  <c r="H188" i="16"/>
  <c r="G182" i="16"/>
  <c r="H182" i="16" s="1"/>
  <c r="H147" i="16"/>
  <c r="H146" i="16"/>
  <c r="G141" i="16"/>
  <c r="H141" i="16" s="1"/>
  <c r="G116" i="16"/>
  <c r="G210" i="16"/>
  <c r="H210" i="16" s="1"/>
  <c r="H203" i="16"/>
  <c r="G202" i="16"/>
  <c r="H202" i="16" s="1"/>
  <c r="G187" i="16"/>
  <c r="H11" i="16"/>
  <c r="G10" i="16" l="1"/>
  <c r="H213" i="16"/>
  <c r="G212" i="16"/>
  <c r="H212" i="16" s="1"/>
  <c r="H206" i="16"/>
  <c r="G205" i="16"/>
  <c r="H187" i="16"/>
  <c r="G181" i="16"/>
  <c r="H181" i="16" s="1"/>
  <c r="H10" i="16"/>
  <c r="H116" i="16"/>
  <c r="H205" i="16" l="1"/>
  <c r="G204" i="16"/>
  <c r="H204" i="16" s="1"/>
  <c r="G217" i="16"/>
  <c r="H217" i="16" s="1"/>
</calcChain>
</file>

<file path=xl/sharedStrings.xml><?xml version="1.0" encoding="utf-8"?>
<sst xmlns="http://schemas.openxmlformats.org/spreadsheetml/2006/main" count="859" uniqueCount="263">
  <si>
    <t>Наименование показателя</t>
  </si>
  <si>
    <t>611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</si>
  <si>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</si>
  <si>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</si>
  <si>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</si>
  <si>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</si>
  <si>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</si>
  <si>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</si>
  <si>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</si>
  <si>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</si>
  <si>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</si>
  <si>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</si>
  <si>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</si>
  <si>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</si>
  <si>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</si>
  <si>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</si>
  <si>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СОЦИАЛЬНАЯ ПОЛИТИКА</t>
  </si>
  <si>
    <t>Пенсионное обеспечение</t>
  </si>
  <si>
    <t>КУЛЬТУРА, КИНЕМАТОГРАФИЯ</t>
  </si>
  <si>
    <t>Культура</t>
  </si>
  <si>
    <t>ФИЗИЧЕСКАЯ КУЛЬТУРА И СПОРТ</t>
  </si>
  <si>
    <t>Массовый спорт</t>
  </si>
  <si>
    <t>Расходы на выплаты муниципальным служащим</t>
  </si>
  <si>
    <t>Расходы на выплаты главе администрации</t>
  </si>
  <si>
    <t>Расходы на выплаты работникам, замещающим должности, не являющиеся должностями муниципальной службы</t>
  </si>
  <si>
    <t>Обеспечение деятельности органов местного самоуправления</t>
  </si>
  <si>
    <t>Осуществление полномочий в сфере административных правоотношений</t>
  </si>
  <si>
    <t>Диспансеризация работников органов местного самоуправления</t>
  </si>
  <si>
    <t>Обучение и повышение квалификации работников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</si>
  <si>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</si>
  <si>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Резервные фонды местных администраций</t>
  </si>
  <si>
    <t>Осуществление первичного воинского учета на территориях, где отсутствуют военные комиссариаты</t>
  </si>
  <si>
    <t>Содержание муниципального жилищного фонда, в том числе капитальный ремонт муниципального жилищного фонда</t>
  </si>
  <si>
    <t>Доплаты к пенсиям муниципальных служащих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</si>
  <si>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</si>
  <si>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7Ц.4.04.12500</t>
  </si>
  <si>
    <t>Содержание и уборка автомобильных дорог</t>
  </si>
  <si>
    <t>Ремонт автомобильных дорог общего пользования местного значения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</si>
  <si>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</si>
  <si>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Прочие расходы по содержанию объектов муниципальной собственности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</si>
  <si>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</si>
  <si>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61.П.01.11030</t>
  </si>
  <si>
    <t>61.П.01.15070</t>
  </si>
  <si>
    <t>61.П.01.71340</t>
  </si>
  <si>
    <t>61.Ф.02.11020</t>
  </si>
  <si>
    <t>61.Ф.02.11040</t>
  </si>
  <si>
    <t>61.Ф.03.11030</t>
  </si>
  <si>
    <t>62.Д.01.16271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</si>
  <si>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</si>
  <si>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</si>
  <si>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</si>
  <si>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</si>
  <si>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</si>
  <si>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62.Д.01.13150</t>
  </si>
  <si>
    <t>62.Д.02.15020</t>
  </si>
  <si>
    <t>62.Д.02.15360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</si>
  <si>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</si>
  <si>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62.Д.02.17110</t>
  </si>
  <si>
    <t>62.Д.02.51180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</si>
  <si>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</si>
  <si>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</si>
  <si>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Обеспечение первичных мер пожарной безопасности</t>
  </si>
  <si>
    <t>7Ц.4.02.15120</t>
  </si>
  <si>
    <t>7Ц.4.03.15600</t>
  </si>
  <si>
    <t>7Ц.4.03.16230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</si>
  <si>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</si>
  <si>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7Ц.4.03.S4770</t>
  </si>
  <si>
    <t>Организация и проведение мероприятия по профилактике дорожно-транспортных происшествий</t>
  </si>
  <si>
    <t>7Ц.4.06.19285</t>
  </si>
  <si>
    <t>Мероприятия по развитию и поддержке малого и среднего предпринимательства</t>
  </si>
  <si>
    <t>7Ц.4.01.15510</t>
  </si>
  <si>
    <t>Выполнение комплексных кадастровых работ</t>
  </si>
  <si>
    <t>7Ц.4.01.19100</t>
  </si>
  <si>
    <t>05</t>
  </si>
  <si>
    <t>Иные межбюджетные трансферты на осуществление части полномочий по некоторым жилищным вопросам</t>
  </si>
  <si>
    <t>62.Д.01.13030</t>
  </si>
  <si>
    <t>62.Д.02.15200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</si>
  <si>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</si>
  <si>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7Ц.4.03.16400</t>
  </si>
  <si>
    <t>62.Д.01.13070</t>
  </si>
  <si>
    <t>Организация уличного освещения</t>
  </si>
  <si>
    <t>7Ц.4.03.15380</t>
  </si>
  <si>
    <t>Мероприятия в области благоустройства</t>
  </si>
  <si>
    <t>7Ц.4.03.15420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</si>
  <si>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</si>
  <si>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7Ц.4.03.S4660</t>
  </si>
  <si>
    <t>Молодежная политика</t>
  </si>
  <si>
    <t>Организация и проведение культурно-массовых молодежных мероприятий</t>
  </si>
  <si>
    <t>7Ц.4.05.15230</t>
  </si>
  <si>
    <t>Проведение комплексных мер по профилактике безнадзорности и правонарушений несовершеннолетних</t>
  </si>
  <si>
    <t>7Ц.4.05.16260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</si>
  <si>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</si>
  <si>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</si>
  <si>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7Ц.4.04.12600</t>
  </si>
  <si>
    <t>Проведение культурно-массовых мероприятий к праздничным и памятным датам</t>
  </si>
  <si>
    <t>7Ц.4.04.15630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</si>
  <si>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</si>
  <si>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7Ц.4.04.S0360</t>
  </si>
  <si>
    <t>62.Д.02.15280</t>
  </si>
  <si>
    <t>Организация и проведение мероприятий в области физической культуры и спорта</t>
  </si>
  <si>
    <t>7Ц.4.04.15340</t>
  </si>
  <si>
    <t>Всего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</si>
  <si>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</si>
  <si>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Мероприятия по озеленению территории</t>
  </si>
  <si>
    <t>7Ц.4.03.15400</t>
  </si>
  <si>
    <t>Профессиональная подготовка, переподготовка и повышение квалификации</t>
  </si>
  <si>
    <t>Обеспечение проведения выборов и референдумов</t>
  </si>
  <si>
    <t>62.Д.01.11070</t>
  </si>
  <si>
    <t>Проведение местных выборов и референдумов</t>
  </si>
  <si>
    <t>7Ц.7.05.S4200</t>
  </si>
  <si>
    <t>7Ц.7.03.S4310</t>
  </si>
  <si>
    <t>Реализация программ формирования современной городской среды</t>
  </si>
  <si>
    <t>7Ц.2.F2.55550</t>
  </si>
  <si>
    <t>Реализация мероприятий по благоустройству дворовых территорий муниципальных образований Ленинградской области</t>
  </si>
  <si>
    <t>7Ц.7.06.S4750</t>
  </si>
  <si>
    <t>Исполнение судебных актов, вступивших в законную силу</t>
  </si>
  <si>
    <t>62.Д.01.15040</t>
  </si>
  <si>
    <t>Обеспечение деятельности подведомственных учреждений</t>
  </si>
  <si>
    <t>7Ц.4.03.12900</t>
  </si>
  <si>
    <t>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</si>
  <si>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2.0.0</t>
  </si>
  <si>
    <t>Обеспечение деятельности органов местного самоуправления (Иные бюджетные ассигнования)</t>
  </si>
  <si>
    <t>8.0.0</t>
  </si>
  <si>
    <t>Диспансеризация работников органов местного самоуправления (Закупка товаров, работ и услуг для обеспечения государственных (муниципальных) нужд)</t>
  </si>
  <si>
    <t>Осуществление полномочий в сфере административных правоотношений (Закупка товаров, работ и услуг для обеспечения государственных (муниципальных) нужд)</t>
  </si>
  <si>
    <t>Расходы на выплаты муниципальным служащим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</si>
  <si>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1.0.0</t>
  </si>
  <si>
    <t>Расходы на выплаты главе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</si>
  <si>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выплаты работникам, замещающим должности, не являющиеся должностями муниципальной службы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</si>
  <si>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осуществление части полномочий по исполнению бюджета муниципального образования (Межбюджетные трансферты)</t>
  </si>
  <si>
    <t>5.0.0</t>
  </si>
  <si>
    <t>Иные межбюджетные трансферты на осуществление части полномочий по осуществлению финансового контроля бюджетов поселений (Межбюджетные трансферты)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</si>
  <si>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 (Межбюджетные трансферты)</t>
  </si>
  <si>
    <t>Проведение местных выборов и референдумов (Закупка товаров, работ и услуг для обеспечения государственных (муниципальных) нужд)</t>
  </si>
  <si>
    <t>Проведение местных выборов и референдумов (Иные бюджетные ассигнования)</t>
  </si>
  <si>
    <t>Резервные фонды местных администраций (Иные бюджетные ассигнования)</t>
  </si>
  <si>
    <t>Обеспечение деятельности органов местного самоуправления (Социальное обеспечение и иные выплаты населению)</t>
  </si>
  <si>
    <t>3.0.0</t>
  </si>
  <si>
    <t>Исполнение судебных актов, вступивших в законную силу (Иные бюджетные ассигнования)</t>
  </si>
  <si>
    <t>Прочие расходы по содержанию объектов муниципальной собственности (Закупка товаров, работ и услуг для обеспечения государственных (муниципальных) нужд)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</si>
  <si>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</si>
  <si>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</si>
  <si>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первичных мер пожарной безопасности (Закупка товаров, работ и услуг для обеспечения государственных (муниципальных) нужд)</t>
  </si>
  <si>
    <t>Содержание и уборка автомобильных дорог (Закупка товаров, работ и услуг для обеспечения государственных (муниципальных) нужд)</t>
  </si>
  <si>
    <t>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</si>
  <si>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 (Закупка товаров, работ и услуг для обеспечения государственных (муниципальных) нужд)</t>
  </si>
  <si>
    <t>Организация и проведение мероприятия по профилактике дорожно-транспортных происшествий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</si>
  <si>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 (Закупка товаров, работ и услуг для обеспечения государственных (муниципальных) нужд)</t>
  </si>
  <si>
    <t>Мероприятия по развитию и поддержке малого и среднего предпринимательства (Закупка товаров, работ и услуг для обеспечения государственных (муниципальных) нужд)</t>
  </si>
  <si>
    <t>Выполнение комплексных кадастровых работ (Закупка товаров, работ и услуг для обеспечения государственных (муниципальных) нужд)</t>
  </si>
  <si>
    <t>Иные межбюджетные трансферты на осуществление части полномочий по некоторым жилищным вопросам (Межбюджетные трансферты)</t>
  </si>
  <si>
    <t>Содержание муниципального жилищного фонда, в том числе капитальный ремонт муниципального жилищного фонда (Закупка товаров, работ и услуг для обеспечения государственных (муниципальных) нужд)</t>
  </si>
  <si>
    <t>Перечисление ежемесячных взносов в фонд капитального ремонта общего имущества в многоквартирном доме на счет регионального оператора (Закупка товаров, работ и услуг для обеспечения государственных (муниципальных) нужд)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</si>
  <si>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 (Межбюджетные трансферты)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</si>
  <si>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</si>
  <si>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Обеспечение деятельности подведомственных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</si>
  <si>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подведомственных учреждений (Закупка товаров, работ и услуг для обеспечения государственных (муниципальных) нужд)</t>
  </si>
  <si>
    <t>Организация уличного освещения (Закупка товаров, работ и услуг для обеспечения государственных (муниципальных) нужд)</t>
  </si>
  <si>
    <t>Организация уличного освещения (Иные бюджетные ассигнования)</t>
  </si>
  <si>
    <t>Мероприятия по озеленению территории (Закупка товаров, работ и услуг для обеспечения государственных (муниципальных) нужд)</t>
  </si>
  <si>
    <t>Мероприятия в области благоустройства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</si>
  <si>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 (Закупка товаров, работ и услуг для обеспечения государственных (муниципальных) нужд)</t>
  </si>
  <si>
    <t>Реализация комплекса мероприятий по борьбе с борщевиком Сосновского на территориях муниципальных образований Ленинградской области (Закупка товаров, работ и услуг для обеспечения государственных (муниципальных) нужд)</t>
  </si>
  <si>
    <t>Реализация мероприятий по благоустройству дворовых территорий муниципальных образований Ленинградской области (Закупка товаров, работ и услуг для обеспечения государственных (муниципальных) нужд)</t>
  </si>
  <si>
    <t>Обучение и повышение квалификации работников (Закупка товаров, работ и услуг для обеспечения государственных (муниципальных) нужд)</t>
  </si>
  <si>
    <t>Обеспечение деятельности подведомственных учреждений культуры (Закупка товаров, работ и услуг для обеспечения государственных (муниципальных) нужд)</t>
  </si>
  <si>
    <t>Организация и проведение культурно-массовых молодежных мероприятий (Закупка товаров, работ и услуг для обеспечения государственных (муниципальных) нужд)</t>
  </si>
  <si>
    <t>Проведение комплексных мер по профилактике безнадзорности и правонарушений несовершеннолетних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</si>
  <si>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подведомственных учреждений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</si>
  <si>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муниципальных библиотек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</si>
  <si>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муниципальных библиотек (Закупка товаров, работ и услуг для обеспечения государственных (муниципальных) нужд)</t>
  </si>
  <si>
    <t>Проведение культурно-массовых мероприятий к праздничным и памятным датам (Закупка товаров, работ и услуг для обеспечения государственных (муниципальных) нужд)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</si>
  <si>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</si>
  <si>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Доплаты к пенсиям муниципальных служащих (Социальное обеспечение и иные выплаты населению)</t>
  </si>
  <si>
    <t>Организация и проведение мероприятий в области физической культуры и спорта (Закупка товаров, работ и услуг для обеспечения государственных (муниципальных) нужд)</t>
  </si>
  <si>
    <t>Гатчинского муниципального округа</t>
  </si>
  <si>
    <t>% исполнения</t>
  </si>
  <si>
    <t xml:space="preserve">    Приложение 5</t>
  </si>
  <si>
    <t>к решению cовета депутатов</t>
  </si>
  <si>
    <t xml:space="preserve">от                 2025 года  №   </t>
  </si>
  <si>
    <t>01 00</t>
  </si>
  <si>
    <t>01 04</t>
  </si>
  <si>
    <t>01 06</t>
  </si>
  <si>
    <t>01 07</t>
  </si>
  <si>
    <t>01 11</t>
  </si>
  <si>
    <t>01 13</t>
  </si>
  <si>
    <t>02 00</t>
  </si>
  <si>
    <t>02 03</t>
  </si>
  <si>
    <t>03 00</t>
  </si>
  <si>
    <t>03 14</t>
  </si>
  <si>
    <t>04 00</t>
  </si>
  <si>
    <t>04 09</t>
  </si>
  <si>
    <t>04 12</t>
  </si>
  <si>
    <t>05 00</t>
  </si>
  <si>
    <t>05 01</t>
  </si>
  <si>
    <t>05 02</t>
  </si>
  <si>
    <t>05 03</t>
  </si>
  <si>
    <t>07 00</t>
  </si>
  <si>
    <t>07 05</t>
  </si>
  <si>
    <t>07 07</t>
  </si>
  <si>
    <t>08 00</t>
  </si>
  <si>
    <t>08 01</t>
  </si>
  <si>
    <t>10 00</t>
  </si>
  <si>
    <t>10 01</t>
  </si>
  <si>
    <t>11 00</t>
  </si>
  <si>
    <t>11 02</t>
  </si>
  <si>
    <t>Код главы</t>
  </si>
  <si>
    <t>Раздел, подраздел</t>
  </si>
  <si>
    <t>Целевая статья</t>
  </si>
  <si>
    <t>Вид расходов</t>
  </si>
  <si>
    <t xml:space="preserve">Утвержденный бюджет на 2024 год, в тыс. рублей </t>
  </si>
  <si>
    <t>КБК</t>
  </si>
  <si>
    <t xml:space="preserve">Исполнено за 2024 год, в тыс. рублей </t>
  </si>
  <si>
    <t>Непрограммные расходы органов местного самоуправления</t>
  </si>
  <si>
    <t>0104</t>
  </si>
  <si>
    <t>60.0.00.00000</t>
  </si>
  <si>
    <t>61.0.00.00000</t>
  </si>
  <si>
    <t>Прочие расходы на обеспечение деятельности органов местного самоуправления</t>
  </si>
  <si>
    <t>61.П.00.00000</t>
  </si>
  <si>
    <t>Расходы на выплаты персоналу органов местного самоуправления</t>
  </si>
  <si>
    <t>61.Ф.00.00000</t>
  </si>
  <si>
    <t>61.Ф.02.00000</t>
  </si>
  <si>
    <t>61.Ф.03.00000</t>
  </si>
  <si>
    <t>Прочие непрограммные расходы</t>
  </si>
  <si>
    <t>Прочие расходы</t>
  </si>
  <si>
    <t>Исполнение функций органов местного самоуправления</t>
  </si>
  <si>
    <t>62.0.00.00000</t>
  </si>
  <si>
    <t>62.Д.00.00000</t>
  </si>
  <si>
    <t>62.Д.01.00000</t>
  </si>
  <si>
    <t>62.Д.02.00000</t>
  </si>
  <si>
    <t>Непрограммные расходы</t>
  </si>
  <si>
    <t>61.П.01.00000</t>
  </si>
  <si>
    <t>Прочие расходы на содержание органов местного самоуправления</t>
  </si>
  <si>
    <t>7Ц.0.00.00000</t>
  </si>
  <si>
    <t>7Ц.4.00.00000</t>
  </si>
  <si>
    <t>7Ц.4.02.00000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</si>
  <si>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</si>
  <si>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Комплексы процессных мероприятий</t>
  </si>
  <si>
    <t>Комплексы процессных мероприятий "Обеспечение безопасности"</t>
  </si>
  <si>
    <t>7Ц.4.03.00000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</si>
  <si>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</si>
  <si>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</si>
  <si>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7Ц.4.06.00000</t>
  </si>
  <si>
    <t>7Ц.7.00.00000</t>
  </si>
  <si>
    <t>7Ц.7.05.00000</t>
  </si>
  <si>
    <t>Отраслевые проекты</t>
  </si>
  <si>
    <t>Отраслевой проект "Развитие и приведение в нормативное состояние автомобильных дорог общего пользования"</t>
  </si>
  <si>
    <t>7Ц.4.01.00000</t>
  </si>
  <si>
    <t>Комплексы процессных мероприятий "Создание условий для экономического развития"</t>
  </si>
  <si>
    <t>7Ц.2.00.00000</t>
  </si>
  <si>
    <t>7Ц.2.F2.00000</t>
  </si>
  <si>
    <t xml:space="preserve">Региональный проект </t>
  </si>
  <si>
    <t>Региональный проект "Формирование комфортной городской среды"</t>
  </si>
  <si>
    <t>7Ц.7.03.00000</t>
  </si>
  <si>
    <t>7Ц.7.06.00000</t>
  </si>
  <si>
    <t>Отраслевой проект "Благоустройство общественных, дворовых пространств и цифровизация городского хозяйства"</t>
  </si>
  <si>
    <t>Отраслевой проект "Благоустройство сельских территорий"</t>
  </si>
  <si>
    <t xml:space="preserve">Отраслевой проект </t>
  </si>
  <si>
    <t>7Ц.4.04.00000</t>
  </si>
  <si>
    <t>Комплексы процессных мероприятий "Развитие культуры, организация праздничных мероприятий"</t>
  </si>
  <si>
    <t>7Ц.4.05.00000</t>
  </si>
  <si>
    <t>Комплексы процессных мероприятий "Развитие молодежной политики"</t>
  </si>
  <si>
    <t xml:space="preserve">Исполнение ведомственной структуры расходов бюджета Пудомягского сельского поселения за 2024 год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</si>
</sst>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?"/>
    <numFmt numFmtId="166" formatCode="#,##0.0"/>
  </numFmts>
  <fonts count="14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name val="Times New Roman"/>
      <family val="1"/>
      <charset val="204"/>
    </font>
    <font>
      <sz val="9"/>
      <name val="Arial Cyr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9" fillId="0" borderId="0"/>
  </cellStyleXfs>
  <cellXfs count="40">
    <xf numFmtId="0" fontId="0" fillId="0" borderId="0" xfId="0"/>
    <xf numFmtId="0" fontId="0" fillId="2" borderId="0" xfId="0" applyFill="1"/>
    <xf numFmtId="4" fontId="0" fillId="0" borderId="0" xfId="0" applyNumberFormat="1" applyAlignment="1">
      <alignment horizontal="center"/>
    </xf>
    <xf numFmtId="0" fontId="0" fillId="2" borderId="0" xfId="0" applyFill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 wrapText="1"/>
    </xf>
    <xf numFmtId="165" fontId="7" fillId="0" borderId="2" xfId="0" applyNumberFormat="1" applyFont="1" applyBorder="1" applyAlignment="1">
      <alignment vertical="center" wrapText="1"/>
    </xf>
    <xf numFmtId="4" fontId="1" fillId="0" borderId="0" xfId="0" applyNumberFormat="1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0" fillId="2" borderId="0" xfId="0" applyFill="1" applyAlignment="1">
      <alignment horizontal="center"/>
    </xf>
    <xf numFmtId="166" fontId="8" fillId="2" borderId="2" xfId="0" applyNumberFormat="1" applyFont="1" applyFill="1" applyBorder="1" applyAlignment="1">
      <alignment horizontal="center" vertical="center"/>
    </xf>
    <xf numFmtId="166" fontId="8" fillId="0" borderId="2" xfId="0" applyNumberFormat="1" applyFont="1" applyBorder="1" applyAlignment="1">
      <alignment horizontal="center" vertical="center"/>
    </xf>
    <xf numFmtId="166" fontId="7" fillId="0" borderId="2" xfId="0" applyNumberFormat="1" applyFont="1" applyBorder="1" applyAlignment="1">
      <alignment horizontal="center" vertical="center"/>
    </xf>
    <xf numFmtId="166" fontId="10" fillId="2" borderId="2" xfId="0" applyNumberFormat="1" applyFont="1" applyFill="1" applyBorder="1" applyAlignment="1">
      <alignment horizontal="center" vertical="center"/>
    </xf>
    <xf numFmtId="166" fontId="7" fillId="2" borderId="2" xfId="0" applyNumberFormat="1" applyFont="1" applyFill="1" applyBorder="1" applyAlignment="1">
      <alignment horizontal="center" vertical="center"/>
    </xf>
    <xf numFmtId="166" fontId="3" fillId="2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166" fontId="3" fillId="0" borderId="2" xfId="0" applyNumberFormat="1" applyFont="1" applyBorder="1" applyAlignment="1">
      <alignment horizontal="center" vertical="center"/>
    </xf>
    <xf numFmtId="166" fontId="12" fillId="2" borderId="0" xfId="0" applyNumberFormat="1" applyFont="1" applyFill="1"/>
    <xf numFmtId="0" fontId="3" fillId="0" borderId="2" xfId="0" applyFont="1" applyBorder="1" applyAlignment="1">
      <alignment vertical="center" wrapText="1"/>
    </xf>
    <xf numFmtId="165" fontId="8" fillId="0" borderId="2" xfId="0" applyNumberFormat="1" applyFont="1" applyBorder="1" applyAlignment="1">
      <alignment vertical="center" wrapText="1"/>
    </xf>
    <xf numFmtId="165" fontId="3" fillId="0" borderId="2" xfId="0" applyNumberFormat="1" applyFont="1" applyBorder="1" applyAlignment="1">
      <alignment vertical="center" wrapText="1"/>
    </xf>
    <xf numFmtId="166" fontId="8" fillId="0" borderId="2" xfId="0" applyNumberFormat="1" applyFont="1" applyFill="1" applyBorder="1" applyAlignment="1">
      <alignment horizontal="center" vertical="center"/>
    </xf>
    <xf numFmtId="165" fontId="8" fillId="0" borderId="2" xfId="0" applyNumberFormat="1" applyFont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4">
    <cellStyle name="Normal" xfId="1"/>
    <cellStyle name="Обычный" xfId="0" builtinId="0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7"/>
  <sheetViews>
    <sheetView tabSelected="1" zoomScaleSheetLayoutView="100" workbookViewId="0">
      <selection activeCell="C10" sqref="C10"/>
    </sheetView>
  </sheetViews>
  <sheetFormatPr defaultColWidth="9.140625" defaultRowHeight="15" x14ac:dyDescent="0.25"/>
  <cols>
    <col min="1" max="1" width="43.140625" style="1" customWidth="1"/>
    <col min="2" max="2" width="7.28515625" style="14" customWidth="1"/>
    <col min="3" max="3" width="11.42578125" style="14" customWidth="1"/>
    <col min="4" max="4" width="15.85546875" style="14" customWidth="1"/>
    <col min="5" max="5" width="9.85546875" style="14" customWidth="1"/>
    <col min="6" max="6" width="15.7109375" style="9" customWidth="1"/>
    <col min="7" max="7" width="13.7109375" style="9" customWidth="1"/>
    <col min="8" max="8" width="13.42578125" style="3" customWidth="1"/>
    <col min="9" max="16384" width="9.140625" style="1"/>
  </cols>
  <sheetData>
    <row r="1" spans="1:10" customFormat="1" ht="15.75" x14ac:dyDescent="0.25">
      <c r="B1" s="11"/>
      <c r="C1" s="11"/>
      <c r="D1" s="2"/>
      <c r="E1" s="37" t="s">
        <v>177</v>
      </c>
      <c r="F1" s="37"/>
      <c r="G1" s="37"/>
      <c r="H1" s="37"/>
    </row>
    <row r="2" spans="1:10" customFormat="1" ht="15.75" x14ac:dyDescent="0.25">
      <c r="B2" s="11"/>
      <c r="C2" s="11"/>
      <c r="D2" s="2"/>
      <c r="E2" s="37" t="s">
        <v>178</v>
      </c>
      <c r="F2" s="37"/>
      <c r="G2" s="37"/>
      <c r="H2" s="37"/>
    </row>
    <row r="3" spans="1:10" customFormat="1" ht="15.75" x14ac:dyDescent="0.25">
      <c r="B3" s="11"/>
      <c r="C3" s="11"/>
      <c r="D3" s="8"/>
      <c r="E3" s="37" t="s">
        <v>175</v>
      </c>
      <c r="F3" s="37"/>
      <c r="G3" s="37"/>
      <c r="H3" s="37"/>
    </row>
    <row r="4" spans="1:10" customFormat="1" ht="15.75" x14ac:dyDescent="0.25">
      <c r="B4" s="11"/>
      <c r="C4" s="11"/>
      <c r="D4" s="8"/>
      <c r="E4" s="37" t="s">
        <v>179</v>
      </c>
      <c r="F4" s="37"/>
      <c r="G4" s="37"/>
      <c r="H4" s="37"/>
    </row>
    <row r="5" spans="1:10" customFormat="1" x14ac:dyDescent="0.25">
      <c r="B5" s="12"/>
      <c r="C5" s="12"/>
      <c r="D5" s="8"/>
      <c r="E5" s="8"/>
      <c r="F5" s="8"/>
      <c r="G5" s="8"/>
    </row>
    <row r="6" spans="1:10" ht="15" customHeight="1" x14ac:dyDescent="0.25">
      <c r="A6" s="38" t="s">
        <v>262</v>
      </c>
      <c r="B6" s="38"/>
      <c r="C6" s="38"/>
      <c r="D6" s="38"/>
      <c r="E6" s="38"/>
      <c r="F6" s="38"/>
      <c r="G6" s="38"/>
      <c r="H6" s="38"/>
    </row>
    <row r="7" spans="1:10" ht="70.5" customHeight="1" x14ac:dyDescent="0.25">
      <c r="A7" s="39"/>
      <c r="B7" s="39"/>
      <c r="C7" s="39"/>
      <c r="D7" s="39"/>
      <c r="E7" s="39"/>
      <c r="F7" s="39"/>
      <c r="G7" s="39"/>
      <c r="H7" s="39"/>
    </row>
    <row r="8" spans="1:10" ht="27.6" customHeight="1" x14ac:dyDescent="0.25">
      <c r="A8" s="34" t="s">
        <v>0</v>
      </c>
      <c r="B8" s="36" t="s">
        <v>211</v>
      </c>
      <c r="C8" s="36"/>
      <c r="D8" s="36"/>
      <c r="E8" s="36"/>
      <c r="F8" s="35" t="s">
        <v>210</v>
      </c>
      <c r="G8" s="35" t="s">
        <v>212</v>
      </c>
      <c r="H8" s="35" t="s">
        <v>176</v>
      </c>
    </row>
    <row r="9" spans="1:10" ht="45" customHeight="1" x14ac:dyDescent="0.25">
      <c r="A9" s="34"/>
      <c r="B9" s="22" t="s">
        <v>206</v>
      </c>
      <c r="C9" s="21" t="s">
        <v>207</v>
      </c>
      <c r="D9" s="21" t="s">
        <v>208</v>
      </c>
      <c r="E9" s="21" t="s">
        <v>209</v>
      </c>
      <c r="F9" s="35"/>
      <c r="G9" s="35"/>
      <c r="H9" s="35"/>
    </row>
    <row r="10" spans="1:10" s="23" customFormat="1" ht="110.25" x14ac:dyDescent="0.25">
      <c r="A10" s="4" t="s">
        <v>40</v>
      </c>
      <c r="B10" s="10" t="s">
        <v>1</v>
      </c>
      <c r="C10" s="10"/>
      <c r="D10" s="10"/>
      <c r="E10" s="10"/>
      <c r="F10" s="15">
        <v>195620.23151000001</v>
      </c>
      <c r="G10" s="15">
        <f>SUM(G11+G76+G83+G90+G116+G167+G187+G202+G210)</f>
        <v>185135.59837000002</v>
      </c>
      <c r="H10" s="15">
        <f>SUM(G10/F10%)</f>
        <v>94.640312477360496</v>
      </c>
    </row>
    <row r="11" spans="1:10" s="23" customFormat="1" ht="31.5" x14ac:dyDescent="0.25">
      <c r="A11" s="4" t="s">
        <v>2</v>
      </c>
      <c r="B11" s="10" t="s">
        <v>1</v>
      </c>
      <c r="C11" s="10" t="s">
        <v>180</v>
      </c>
      <c r="D11" s="10"/>
      <c r="E11" s="10"/>
      <c r="F11" s="15">
        <v>26560.920590000002</v>
      </c>
      <c r="G11" s="15">
        <f>SUM(G12+G33+G44+G59)</f>
        <v>22155.245600000002</v>
      </c>
      <c r="H11" s="15">
        <f t="shared" ref="H11:H116" si="0">SUM(G11/F11%)</f>
        <v>83.41294318067159</v>
      </c>
    </row>
    <row r="12" spans="1:10" s="23" customFormat="1" ht="94.5" x14ac:dyDescent="0.25">
      <c r="A12" s="4" t="s">
        <v>3</v>
      </c>
      <c r="B12" s="10" t="s">
        <v>1</v>
      </c>
      <c r="C12" s="10" t="s">
        <v>181</v>
      </c>
      <c r="D12" s="10"/>
      <c r="E12" s="10"/>
      <c r="F12" s="16">
        <f>SUM(F13)</f>
        <v>23590.812000000002</v>
      </c>
      <c r="G12" s="16">
        <f>SUM(G13)</f>
        <v>20699.6456</v>
      </c>
      <c r="H12" s="15">
        <f t="shared" si="0"/>
        <v>87.744523588251212</v>
      </c>
    </row>
    <row r="13" spans="1:10" s="23" customFormat="1" ht="31.5" x14ac:dyDescent="0.25">
      <c r="A13" s="24" t="s">
        <v>213</v>
      </c>
      <c r="B13" s="25">
        <v>611</v>
      </c>
      <c r="C13" s="26" t="s">
        <v>214</v>
      </c>
      <c r="D13" s="27" t="s">
        <v>215</v>
      </c>
      <c r="E13" s="10"/>
      <c r="F13" s="28">
        <f>SUM(F14)</f>
        <v>23590.812000000002</v>
      </c>
      <c r="G13" s="28">
        <f>SUM(G14)</f>
        <v>20699.6456</v>
      </c>
      <c r="H13" s="20">
        <f t="shared" ref="H13:H16" si="1">SUM(G13/F13%)</f>
        <v>87.744523588251212</v>
      </c>
    </row>
    <row r="14" spans="1:10" s="23" customFormat="1" ht="31.5" x14ac:dyDescent="0.25">
      <c r="A14" s="24" t="s">
        <v>25</v>
      </c>
      <c r="B14" s="25">
        <v>611</v>
      </c>
      <c r="C14" s="26" t="s">
        <v>214</v>
      </c>
      <c r="D14" s="27" t="s">
        <v>216</v>
      </c>
      <c r="E14" s="10"/>
      <c r="F14" s="28">
        <f>SUM(F15+F24)</f>
        <v>23590.812000000002</v>
      </c>
      <c r="G14" s="28">
        <f>SUM(G15+G24)</f>
        <v>20699.6456</v>
      </c>
      <c r="H14" s="20">
        <f t="shared" si="1"/>
        <v>87.744523588251212</v>
      </c>
      <c r="J14" s="29"/>
    </row>
    <row r="15" spans="1:10" s="23" customFormat="1" ht="47.25" x14ac:dyDescent="0.25">
      <c r="A15" s="24" t="s">
        <v>217</v>
      </c>
      <c r="B15" s="25">
        <v>611</v>
      </c>
      <c r="C15" s="26" t="s">
        <v>214</v>
      </c>
      <c r="D15" s="27" t="s">
        <v>218</v>
      </c>
      <c r="E15" s="10"/>
      <c r="F15" s="16">
        <f>SUM(F17+F20+F22)</f>
        <v>3833.5055900000002</v>
      </c>
      <c r="G15" s="16">
        <f>SUM(G17+G20+G22)</f>
        <v>3468.9156000000003</v>
      </c>
      <c r="H15" s="20">
        <f t="shared" si="1"/>
        <v>90.489384156604302</v>
      </c>
    </row>
    <row r="16" spans="1:10" s="23" customFormat="1" ht="31.5" x14ac:dyDescent="0.25">
      <c r="A16" s="24" t="s">
        <v>232</v>
      </c>
      <c r="B16" s="25">
        <v>611</v>
      </c>
      <c r="C16" s="26" t="s">
        <v>214</v>
      </c>
      <c r="D16" s="27" t="s">
        <v>231</v>
      </c>
      <c r="E16" s="10"/>
      <c r="F16" s="16">
        <f>SUM(F17+F20+F22)</f>
        <v>3833.5055900000002</v>
      </c>
      <c r="G16" s="16">
        <f>SUM(G17+G20+G22)</f>
        <v>3468.9156000000003</v>
      </c>
      <c r="H16" s="20">
        <f t="shared" si="1"/>
        <v>90.489384156604302</v>
      </c>
    </row>
    <row r="17" spans="1:8" s="23" customFormat="1" ht="31.5" x14ac:dyDescent="0.25">
      <c r="A17" s="4" t="s">
        <v>25</v>
      </c>
      <c r="B17" s="10" t="s">
        <v>1</v>
      </c>
      <c r="C17" s="10" t="s">
        <v>181</v>
      </c>
      <c r="D17" s="10" t="s">
        <v>41</v>
      </c>
      <c r="E17" s="10"/>
      <c r="F17" s="16">
        <f>SUM(F18:F19)</f>
        <v>3749.9855900000002</v>
      </c>
      <c r="G17" s="16">
        <f>SUM(G18:G19)</f>
        <v>3426.9956000000002</v>
      </c>
      <c r="H17" s="20">
        <f t="shared" si="0"/>
        <v>91.386900502729674</v>
      </c>
    </row>
    <row r="18" spans="1:8" ht="63" x14ac:dyDescent="0.25">
      <c r="A18" s="6" t="s">
        <v>119</v>
      </c>
      <c r="B18" s="13" t="s">
        <v>1</v>
      </c>
      <c r="C18" s="13" t="s">
        <v>181</v>
      </c>
      <c r="D18" s="13" t="s">
        <v>41</v>
      </c>
      <c r="E18" s="13" t="s">
        <v>120</v>
      </c>
      <c r="F18" s="17">
        <v>3726.8899900000001</v>
      </c>
      <c r="G18" s="17">
        <v>3403.9</v>
      </c>
      <c r="H18" s="18">
        <f t="shared" si="0"/>
        <v>91.333524980167184</v>
      </c>
    </row>
    <row r="19" spans="1:8" ht="47.25" x14ac:dyDescent="0.25">
      <c r="A19" s="6" t="s">
        <v>121</v>
      </c>
      <c r="B19" s="13" t="s">
        <v>1</v>
      </c>
      <c r="C19" s="13" t="s">
        <v>181</v>
      </c>
      <c r="D19" s="13" t="s">
        <v>41</v>
      </c>
      <c r="E19" s="13" t="s">
        <v>122</v>
      </c>
      <c r="F19" s="17">
        <v>23.095599999999997</v>
      </c>
      <c r="G19" s="17">
        <v>23.095600000000001</v>
      </c>
      <c r="H19" s="18">
        <f t="shared" si="0"/>
        <v>100.00000000000001</v>
      </c>
    </row>
    <row r="20" spans="1:8" s="23" customFormat="1" ht="31.5" x14ac:dyDescent="0.25">
      <c r="A20" s="4" t="s">
        <v>27</v>
      </c>
      <c r="B20" s="10" t="s">
        <v>1</v>
      </c>
      <c r="C20" s="10" t="s">
        <v>181</v>
      </c>
      <c r="D20" s="10" t="s">
        <v>42</v>
      </c>
      <c r="E20" s="10"/>
      <c r="F20" s="16">
        <v>80</v>
      </c>
      <c r="G20" s="16">
        <v>38.4</v>
      </c>
      <c r="H20" s="20">
        <f t="shared" si="0"/>
        <v>47.999999999999993</v>
      </c>
    </row>
    <row r="21" spans="1:8" ht="63" x14ac:dyDescent="0.25">
      <c r="A21" s="6" t="s">
        <v>123</v>
      </c>
      <c r="B21" s="13" t="s">
        <v>1</v>
      </c>
      <c r="C21" s="13" t="s">
        <v>181</v>
      </c>
      <c r="D21" s="13" t="s">
        <v>42</v>
      </c>
      <c r="E21" s="13" t="s">
        <v>120</v>
      </c>
      <c r="F21" s="17">
        <v>80</v>
      </c>
      <c r="G21" s="17">
        <v>38.4</v>
      </c>
      <c r="H21" s="18">
        <f t="shared" si="0"/>
        <v>47.999999999999993</v>
      </c>
    </row>
    <row r="22" spans="1:8" s="23" customFormat="1" ht="31.5" x14ac:dyDescent="0.25">
      <c r="A22" s="4" t="s">
        <v>26</v>
      </c>
      <c r="B22" s="10" t="s">
        <v>1</v>
      </c>
      <c r="C22" s="10" t="s">
        <v>181</v>
      </c>
      <c r="D22" s="10" t="s">
        <v>43</v>
      </c>
      <c r="E22" s="10"/>
      <c r="F22" s="16">
        <v>3.52</v>
      </c>
      <c r="G22" s="16">
        <v>3.52</v>
      </c>
      <c r="H22" s="20">
        <f t="shared" si="0"/>
        <v>100</v>
      </c>
    </row>
    <row r="23" spans="1:8" ht="78.75" x14ac:dyDescent="0.25">
      <c r="A23" s="6" t="s">
        <v>124</v>
      </c>
      <c r="B23" s="13" t="s">
        <v>1</v>
      </c>
      <c r="C23" s="13" t="s">
        <v>181</v>
      </c>
      <c r="D23" s="13" t="s">
        <v>43</v>
      </c>
      <c r="E23" s="13" t="s">
        <v>120</v>
      </c>
      <c r="F23" s="17">
        <v>3.52</v>
      </c>
      <c r="G23" s="17">
        <v>3.52</v>
      </c>
      <c r="H23" s="18">
        <f t="shared" si="0"/>
        <v>100</v>
      </c>
    </row>
    <row r="24" spans="1:8" s="23" customFormat="1" ht="31.5" x14ac:dyDescent="0.25">
      <c r="A24" s="24" t="s">
        <v>219</v>
      </c>
      <c r="B24" s="10" t="s">
        <v>1</v>
      </c>
      <c r="C24" s="10" t="s">
        <v>181</v>
      </c>
      <c r="D24" s="10" t="s">
        <v>220</v>
      </c>
      <c r="E24" s="10"/>
      <c r="F24" s="16">
        <f>SUM(F25+F30)</f>
        <v>19757.306410000001</v>
      </c>
      <c r="G24" s="16">
        <f>SUM(G25+G30)</f>
        <v>17230.73</v>
      </c>
      <c r="H24" s="20">
        <f t="shared" ref="H24:H25" si="2">SUM(G24/F24%)</f>
        <v>87.211938927458277</v>
      </c>
    </row>
    <row r="25" spans="1:8" s="23" customFormat="1" ht="31.5" x14ac:dyDescent="0.25">
      <c r="A25" s="24" t="s">
        <v>22</v>
      </c>
      <c r="B25" s="10" t="s">
        <v>1</v>
      </c>
      <c r="C25" s="10" t="s">
        <v>181</v>
      </c>
      <c r="D25" s="10" t="s">
        <v>221</v>
      </c>
      <c r="E25" s="10"/>
      <c r="F25" s="16">
        <f>SUM(F26+F28)</f>
        <v>17674.079410000002</v>
      </c>
      <c r="G25" s="16">
        <f>SUM(G26+G28)</f>
        <v>15156.960000000001</v>
      </c>
      <c r="H25" s="20">
        <f t="shared" si="2"/>
        <v>85.75813001849582</v>
      </c>
    </row>
    <row r="26" spans="1:8" s="23" customFormat="1" ht="31.5" x14ac:dyDescent="0.25">
      <c r="A26" s="4" t="s">
        <v>22</v>
      </c>
      <c r="B26" s="10" t="s">
        <v>1</v>
      </c>
      <c r="C26" s="10" t="s">
        <v>181</v>
      </c>
      <c r="D26" s="10" t="s">
        <v>44</v>
      </c>
      <c r="E26" s="10"/>
      <c r="F26" s="16">
        <v>15690.08941</v>
      </c>
      <c r="G26" s="16">
        <v>13173.86</v>
      </c>
      <c r="H26" s="20">
        <f t="shared" si="0"/>
        <v>83.962937722991597</v>
      </c>
    </row>
    <row r="27" spans="1:8" ht="126" x14ac:dyDescent="0.25">
      <c r="A27" s="6" t="s">
        <v>125</v>
      </c>
      <c r="B27" s="13" t="s">
        <v>1</v>
      </c>
      <c r="C27" s="13" t="s">
        <v>181</v>
      </c>
      <c r="D27" s="13" t="s">
        <v>44</v>
      </c>
      <c r="E27" s="13" t="s">
        <v>126</v>
      </c>
      <c r="F27" s="17">
        <v>15690.08941</v>
      </c>
      <c r="G27" s="17">
        <v>13173.86</v>
      </c>
      <c r="H27" s="18">
        <f t="shared" si="0"/>
        <v>83.962937722991597</v>
      </c>
    </row>
    <row r="28" spans="1:8" s="23" customFormat="1" ht="31.5" x14ac:dyDescent="0.25">
      <c r="A28" s="4" t="s">
        <v>23</v>
      </c>
      <c r="B28" s="10" t="s">
        <v>1</v>
      </c>
      <c r="C28" s="10" t="s">
        <v>181</v>
      </c>
      <c r="D28" s="10" t="s">
        <v>45</v>
      </c>
      <c r="E28" s="10"/>
      <c r="F28" s="16">
        <v>1983.99</v>
      </c>
      <c r="G28" s="16">
        <v>1983.1</v>
      </c>
      <c r="H28" s="20">
        <f t="shared" si="0"/>
        <v>99.955140902927937</v>
      </c>
    </row>
    <row r="29" spans="1:8" ht="126" x14ac:dyDescent="0.25">
      <c r="A29" s="6" t="s">
        <v>127</v>
      </c>
      <c r="B29" s="13" t="s">
        <v>1</v>
      </c>
      <c r="C29" s="13" t="s">
        <v>181</v>
      </c>
      <c r="D29" s="13" t="s">
        <v>45</v>
      </c>
      <c r="E29" s="13" t="s">
        <v>126</v>
      </c>
      <c r="F29" s="17">
        <v>1983.99</v>
      </c>
      <c r="G29" s="17">
        <v>1983.1</v>
      </c>
      <c r="H29" s="18">
        <f t="shared" si="0"/>
        <v>99.955140902927937</v>
      </c>
    </row>
    <row r="30" spans="1:8" s="23" customFormat="1" ht="63" x14ac:dyDescent="0.25">
      <c r="A30" s="24" t="s">
        <v>24</v>
      </c>
      <c r="B30" s="10" t="s">
        <v>1</v>
      </c>
      <c r="C30" s="10" t="s">
        <v>181</v>
      </c>
      <c r="D30" s="27" t="s">
        <v>222</v>
      </c>
      <c r="E30" s="10"/>
      <c r="F30" s="16">
        <v>2083.2269999999999</v>
      </c>
      <c r="G30" s="16">
        <v>2073.77</v>
      </c>
      <c r="H30" s="20">
        <f t="shared" ref="H30" si="3">SUM(G30/F30%)</f>
        <v>99.546040829923967</v>
      </c>
    </row>
    <row r="31" spans="1:8" s="23" customFormat="1" ht="63" x14ac:dyDescent="0.25">
      <c r="A31" s="4" t="s">
        <v>24</v>
      </c>
      <c r="B31" s="10" t="s">
        <v>1</v>
      </c>
      <c r="C31" s="10" t="s">
        <v>181</v>
      </c>
      <c r="D31" s="10" t="s">
        <v>46</v>
      </c>
      <c r="E31" s="10"/>
      <c r="F31" s="16">
        <v>2083.2269999999999</v>
      </c>
      <c r="G31" s="16">
        <v>2073.77</v>
      </c>
      <c r="H31" s="20">
        <f t="shared" si="0"/>
        <v>99.546040829923967</v>
      </c>
    </row>
    <row r="32" spans="1:8" ht="144" customHeight="1" x14ac:dyDescent="0.25">
      <c r="A32" s="7" t="s">
        <v>128</v>
      </c>
      <c r="B32" s="13" t="s">
        <v>1</v>
      </c>
      <c r="C32" s="13" t="s">
        <v>181</v>
      </c>
      <c r="D32" s="13" t="s">
        <v>46</v>
      </c>
      <c r="E32" s="13" t="s">
        <v>126</v>
      </c>
      <c r="F32" s="17">
        <v>2083.2269999999999</v>
      </c>
      <c r="G32" s="17">
        <v>2073.77</v>
      </c>
      <c r="H32" s="18">
        <f t="shared" si="0"/>
        <v>99.546040829923967</v>
      </c>
    </row>
    <row r="33" spans="1:8" s="23" customFormat="1" ht="78" customHeight="1" x14ac:dyDescent="0.25">
      <c r="A33" s="4" t="s">
        <v>48</v>
      </c>
      <c r="B33" s="10" t="s">
        <v>1</v>
      </c>
      <c r="C33" s="10" t="s">
        <v>182</v>
      </c>
      <c r="D33" s="10"/>
      <c r="E33" s="10"/>
      <c r="F33" s="16">
        <v>574.79999999999995</v>
      </c>
      <c r="G33" s="16">
        <v>574.79999999999995</v>
      </c>
      <c r="H33" s="15">
        <f t="shared" si="0"/>
        <v>100</v>
      </c>
    </row>
    <row r="34" spans="1:8" s="23" customFormat="1" ht="22.15" customHeight="1" x14ac:dyDescent="0.25">
      <c r="A34" s="24" t="s">
        <v>213</v>
      </c>
      <c r="B34" s="25" t="s">
        <v>1</v>
      </c>
      <c r="C34" s="25" t="s">
        <v>182</v>
      </c>
      <c r="D34" s="27" t="s">
        <v>215</v>
      </c>
      <c r="E34" s="10"/>
      <c r="F34" s="28">
        <v>574.79999999999995</v>
      </c>
      <c r="G34" s="28">
        <v>574.79999999999995</v>
      </c>
      <c r="H34" s="20">
        <f t="shared" ref="H34:H37" si="4">SUM(G34/F34%)</f>
        <v>100</v>
      </c>
    </row>
    <row r="35" spans="1:8" s="23" customFormat="1" ht="22.15" customHeight="1" x14ac:dyDescent="0.25">
      <c r="A35" s="24" t="s">
        <v>223</v>
      </c>
      <c r="B35" s="25" t="s">
        <v>1</v>
      </c>
      <c r="C35" s="25" t="s">
        <v>182</v>
      </c>
      <c r="D35" s="27" t="s">
        <v>226</v>
      </c>
      <c r="E35" s="10"/>
      <c r="F35" s="28">
        <v>574.79999999999995</v>
      </c>
      <c r="G35" s="28">
        <v>574.79999999999995</v>
      </c>
      <c r="H35" s="20">
        <f t="shared" si="4"/>
        <v>100</v>
      </c>
    </row>
    <row r="36" spans="1:8" s="23" customFormat="1" ht="22.15" customHeight="1" x14ac:dyDescent="0.25">
      <c r="A36" s="24" t="s">
        <v>224</v>
      </c>
      <c r="B36" s="25" t="s">
        <v>1</v>
      </c>
      <c r="C36" s="25" t="s">
        <v>182</v>
      </c>
      <c r="D36" s="27" t="s">
        <v>227</v>
      </c>
      <c r="E36" s="10"/>
      <c r="F36" s="28">
        <v>574.79999999999995</v>
      </c>
      <c r="G36" s="28">
        <v>574.79999999999995</v>
      </c>
      <c r="H36" s="20">
        <f t="shared" si="4"/>
        <v>100</v>
      </c>
    </row>
    <row r="37" spans="1:8" s="23" customFormat="1" ht="20.45" customHeight="1" x14ac:dyDescent="0.25">
      <c r="A37" s="24" t="s">
        <v>225</v>
      </c>
      <c r="B37" s="25" t="s">
        <v>1</v>
      </c>
      <c r="C37" s="25" t="s">
        <v>182</v>
      </c>
      <c r="D37" s="27" t="s">
        <v>228</v>
      </c>
      <c r="E37" s="10"/>
      <c r="F37" s="28">
        <v>574.79999999999995</v>
      </c>
      <c r="G37" s="28">
        <v>574.79999999999995</v>
      </c>
      <c r="H37" s="20">
        <f t="shared" si="4"/>
        <v>100</v>
      </c>
    </row>
    <row r="38" spans="1:8" s="23" customFormat="1" ht="63" x14ac:dyDescent="0.25">
      <c r="A38" s="4" t="s">
        <v>49</v>
      </c>
      <c r="B38" s="10" t="s">
        <v>1</v>
      </c>
      <c r="C38" s="10" t="s">
        <v>182</v>
      </c>
      <c r="D38" s="10" t="s">
        <v>50</v>
      </c>
      <c r="E38" s="10"/>
      <c r="F38" s="16">
        <v>167</v>
      </c>
      <c r="G38" s="16">
        <v>167</v>
      </c>
      <c r="H38" s="20">
        <f t="shared" si="0"/>
        <v>100</v>
      </c>
    </row>
    <row r="39" spans="1:8" ht="78.75" x14ac:dyDescent="0.25">
      <c r="A39" s="6" t="s">
        <v>129</v>
      </c>
      <c r="B39" s="13" t="s">
        <v>1</v>
      </c>
      <c r="C39" s="13" t="s">
        <v>182</v>
      </c>
      <c r="D39" s="13" t="s">
        <v>50</v>
      </c>
      <c r="E39" s="13" t="s">
        <v>130</v>
      </c>
      <c r="F39" s="17">
        <v>167</v>
      </c>
      <c r="G39" s="17">
        <v>167</v>
      </c>
      <c r="H39" s="18">
        <f t="shared" si="0"/>
        <v>100</v>
      </c>
    </row>
    <row r="40" spans="1:8" s="23" customFormat="1" ht="63" x14ac:dyDescent="0.25">
      <c r="A40" s="4" t="s">
        <v>51</v>
      </c>
      <c r="B40" s="10" t="s">
        <v>1</v>
      </c>
      <c r="C40" s="10" t="s">
        <v>182</v>
      </c>
      <c r="D40" s="10" t="s">
        <v>52</v>
      </c>
      <c r="E40" s="10"/>
      <c r="F40" s="16">
        <v>127.4</v>
      </c>
      <c r="G40" s="16">
        <v>127.4</v>
      </c>
      <c r="H40" s="20">
        <f t="shared" si="0"/>
        <v>100</v>
      </c>
    </row>
    <row r="41" spans="1:8" ht="78.75" x14ac:dyDescent="0.25">
      <c r="A41" s="6" t="s">
        <v>131</v>
      </c>
      <c r="B41" s="13" t="s">
        <v>1</v>
      </c>
      <c r="C41" s="13" t="s">
        <v>182</v>
      </c>
      <c r="D41" s="13" t="s">
        <v>52</v>
      </c>
      <c r="E41" s="13" t="s">
        <v>130</v>
      </c>
      <c r="F41" s="17">
        <v>127.4</v>
      </c>
      <c r="G41" s="17">
        <v>127.4</v>
      </c>
      <c r="H41" s="18">
        <f t="shared" si="0"/>
        <v>100</v>
      </c>
    </row>
    <row r="42" spans="1:8" s="23" customFormat="1" ht="94.5" x14ac:dyDescent="0.25">
      <c r="A42" s="4" t="s">
        <v>29</v>
      </c>
      <c r="B42" s="10" t="s">
        <v>1</v>
      </c>
      <c r="C42" s="10" t="s">
        <v>182</v>
      </c>
      <c r="D42" s="10" t="s">
        <v>53</v>
      </c>
      <c r="E42" s="10"/>
      <c r="F42" s="16">
        <v>280.39999999999998</v>
      </c>
      <c r="G42" s="16">
        <v>280.39999999999998</v>
      </c>
      <c r="H42" s="20">
        <f t="shared" si="0"/>
        <v>100</v>
      </c>
    </row>
    <row r="43" spans="1:8" ht="110.25" x14ac:dyDescent="0.25">
      <c r="A43" s="6" t="s">
        <v>132</v>
      </c>
      <c r="B43" s="13" t="s">
        <v>1</v>
      </c>
      <c r="C43" s="13" t="s">
        <v>182</v>
      </c>
      <c r="D43" s="13" t="s">
        <v>53</v>
      </c>
      <c r="E43" s="13" t="s">
        <v>130</v>
      </c>
      <c r="F43" s="17">
        <v>280.39999999999998</v>
      </c>
      <c r="G43" s="17">
        <v>280.39999999999998</v>
      </c>
      <c r="H43" s="18">
        <f t="shared" si="0"/>
        <v>100</v>
      </c>
    </row>
    <row r="44" spans="1:8" s="23" customFormat="1" ht="31.5" x14ac:dyDescent="0.25">
      <c r="A44" s="4" t="s">
        <v>106</v>
      </c>
      <c r="B44" s="10" t="s">
        <v>1</v>
      </c>
      <c r="C44" s="10" t="s">
        <v>183</v>
      </c>
      <c r="D44" s="10"/>
      <c r="E44" s="10"/>
      <c r="F44" s="16">
        <v>161.31</v>
      </c>
      <c r="G44" s="16">
        <f>SUM(G49)</f>
        <v>161.31</v>
      </c>
      <c r="H44" s="15">
        <f t="shared" si="0"/>
        <v>100</v>
      </c>
    </row>
    <row r="45" spans="1:8" s="23" customFormat="1" ht="31.5" x14ac:dyDescent="0.25">
      <c r="A45" s="24" t="s">
        <v>213</v>
      </c>
      <c r="B45" s="25" t="s">
        <v>1</v>
      </c>
      <c r="C45" s="25" t="s">
        <v>183</v>
      </c>
      <c r="D45" s="27" t="s">
        <v>215</v>
      </c>
      <c r="E45" s="10"/>
      <c r="F45" s="28">
        <v>161.31</v>
      </c>
      <c r="G45" s="28">
        <f t="shared" ref="G45:G47" si="5">SUM(G50)</f>
        <v>54.95</v>
      </c>
      <c r="H45" s="20">
        <f t="shared" ref="H45:H48" si="6">SUM(G45/F45%)</f>
        <v>34.064844089021143</v>
      </c>
    </row>
    <row r="46" spans="1:8" s="23" customFormat="1" ht="15.75" x14ac:dyDescent="0.25">
      <c r="A46" s="24" t="s">
        <v>223</v>
      </c>
      <c r="B46" s="25" t="s">
        <v>1</v>
      </c>
      <c r="C46" s="25" t="s">
        <v>183</v>
      </c>
      <c r="D46" s="27" t="s">
        <v>226</v>
      </c>
      <c r="E46" s="10"/>
      <c r="F46" s="28">
        <v>161.31</v>
      </c>
      <c r="G46" s="28">
        <f t="shared" si="5"/>
        <v>106.36</v>
      </c>
      <c r="H46" s="20">
        <f t="shared" si="6"/>
        <v>65.935155910978864</v>
      </c>
    </row>
    <row r="47" spans="1:8" s="23" customFormat="1" ht="15.75" x14ac:dyDescent="0.25">
      <c r="A47" s="24" t="s">
        <v>224</v>
      </c>
      <c r="B47" s="25" t="s">
        <v>1</v>
      </c>
      <c r="C47" s="25" t="s">
        <v>183</v>
      </c>
      <c r="D47" s="27" t="s">
        <v>227</v>
      </c>
      <c r="E47" s="10"/>
      <c r="F47" s="28">
        <v>161.31</v>
      </c>
      <c r="G47" s="28">
        <f t="shared" si="5"/>
        <v>0</v>
      </c>
      <c r="H47" s="20">
        <f t="shared" si="6"/>
        <v>0</v>
      </c>
    </row>
    <row r="48" spans="1:8" s="23" customFormat="1" ht="31.5" x14ac:dyDescent="0.25">
      <c r="A48" s="24" t="s">
        <v>225</v>
      </c>
      <c r="B48" s="25" t="s">
        <v>1</v>
      </c>
      <c r="C48" s="25" t="s">
        <v>183</v>
      </c>
      <c r="D48" s="27" t="s">
        <v>228</v>
      </c>
      <c r="E48" s="10"/>
      <c r="F48" s="28">
        <v>161.31</v>
      </c>
      <c r="G48" s="28">
        <f>SUM(G57)</f>
        <v>0</v>
      </c>
      <c r="H48" s="20">
        <f t="shared" si="6"/>
        <v>0</v>
      </c>
    </row>
    <row r="49" spans="1:8" s="23" customFormat="1" ht="31.5" x14ac:dyDescent="0.25">
      <c r="A49" s="4" t="s">
        <v>108</v>
      </c>
      <c r="B49" s="10" t="s">
        <v>1</v>
      </c>
      <c r="C49" s="10" t="s">
        <v>183</v>
      </c>
      <c r="D49" s="10" t="s">
        <v>107</v>
      </c>
      <c r="E49" s="10"/>
      <c r="F49" s="16">
        <v>161.31</v>
      </c>
      <c r="G49" s="16">
        <f>SUM(G50:G51)</f>
        <v>161.31</v>
      </c>
      <c r="H49" s="20">
        <f t="shared" si="0"/>
        <v>100</v>
      </c>
    </row>
    <row r="50" spans="1:8" ht="63" x14ac:dyDescent="0.25">
      <c r="A50" s="6" t="s">
        <v>133</v>
      </c>
      <c r="B50" s="13" t="s">
        <v>1</v>
      </c>
      <c r="C50" s="13" t="s">
        <v>183</v>
      </c>
      <c r="D50" s="13" t="s">
        <v>107</v>
      </c>
      <c r="E50" s="13" t="s">
        <v>120</v>
      </c>
      <c r="F50" s="17">
        <v>54.95</v>
      </c>
      <c r="G50" s="17">
        <v>54.95</v>
      </c>
      <c r="H50" s="18">
        <f t="shared" si="0"/>
        <v>100.00000000000001</v>
      </c>
    </row>
    <row r="51" spans="1:8" ht="47.25" x14ac:dyDescent="0.25">
      <c r="A51" s="6" t="s">
        <v>134</v>
      </c>
      <c r="B51" s="13" t="s">
        <v>1</v>
      </c>
      <c r="C51" s="13" t="s">
        <v>183</v>
      </c>
      <c r="D51" s="13" t="s">
        <v>107</v>
      </c>
      <c r="E51" s="13" t="s">
        <v>122</v>
      </c>
      <c r="F51" s="17">
        <v>106.36</v>
      </c>
      <c r="G51" s="17">
        <v>106.36</v>
      </c>
      <c r="H51" s="18">
        <f t="shared" si="0"/>
        <v>99.999999999999986</v>
      </c>
    </row>
    <row r="52" spans="1:8" s="23" customFormat="1" ht="15.75" x14ac:dyDescent="0.25">
      <c r="A52" s="4" t="s">
        <v>4</v>
      </c>
      <c r="B52" s="10" t="s">
        <v>1</v>
      </c>
      <c r="C52" s="10" t="s">
        <v>184</v>
      </c>
      <c r="D52" s="10"/>
      <c r="E52" s="10"/>
      <c r="F52" s="16">
        <v>1000</v>
      </c>
      <c r="G52" s="16"/>
      <c r="H52" s="15">
        <f t="shared" si="0"/>
        <v>0</v>
      </c>
    </row>
    <row r="53" spans="1:8" s="23" customFormat="1" ht="31.5" x14ac:dyDescent="0.25">
      <c r="A53" s="24" t="s">
        <v>213</v>
      </c>
      <c r="B53" s="25" t="s">
        <v>1</v>
      </c>
      <c r="C53" s="25" t="s">
        <v>184</v>
      </c>
      <c r="D53" s="27" t="s">
        <v>215</v>
      </c>
      <c r="E53" s="10"/>
      <c r="F53" s="16">
        <v>1000</v>
      </c>
      <c r="G53" s="16"/>
      <c r="H53" s="20">
        <f t="shared" ref="H53:H56" si="7">SUM(G53/F53%)</f>
        <v>0</v>
      </c>
    </row>
    <row r="54" spans="1:8" s="23" customFormat="1" ht="15.75" x14ac:dyDescent="0.25">
      <c r="A54" s="24" t="s">
        <v>223</v>
      </c>
      <c r="B54" s="25" t="s">
        <v>1</v>
      </c>
      <c r="C54" s="25" t="s">
        <v>184</v>
      </c>
      <c r="D54" s="27" t="s">
        <v>226</v>
      </c>
      <c r="E54" s="10"/>
      <c r="F54" s="16">
        <v>1000</v>
      </c>
      <c r="G54" s="16"/>
      <c r="H54" s="20">
        <f t="shared" si="7"/>
        <v>0</v>
      </c>
    </row>
    <row r="55" spans="1:8" s="23" customFormat="1" ht="15.75" x14ac:dyDescent="0.25">
      <c r="A55" s="24" t="s">
        <v>224</v>
      </c>
      <c r="B55" s="25" t="s">
        <v>1</v>
      </c>
      <c r="C55" s="25" t="s">
        <v>184</v>
      </c>
      <c r="D55" s="27" t="s">
        <v>227</v>
      </c>
      <c r="E55" s="10"/>
      <c r="F55" s="16">
        <v>1000</v>
      </c>
      <c r="G55" s="16"/>
      <c r="H55" s="20">
        <f t="shared" si="7"/>
        <v>0</v>
      </c>
    </row>
    <row r="56" spans="1:8" s="23" customFormat="1" ht="15.75" x14ac:dyDescent="0.25">
      <c r="A56" s="24" t="s">
        <v>230</v>
      </c>
      <c r="B56" s="25" t="s">
        <v>1</v>
      </c>
      <c r="C56" s="25" t="s">
        <v>184</v>
      </c>
      <c r="D56" s="27" t="s">
        <v>229</v>
      </c>
      <c r="E56" s="10"/>
      <c r="F56" s="16">
        <v>1000</v>
      </c>
      <c r="G56" s="16"/>
      <c r="H56" s="20">
        <f t="shared" si="7"/>
        <v>0</v>
      </c>
    </row>
    <row r="57" spans="1:8" s="23" customFormat="1" ht="31.5" x14ac:dyDescent="0.25">
      <c r="A57" s="4" t="s">
        <v>30</v>
      </c>
      <c r="B57" s="10" t="s">
        <v>1</v>
      </c>
      <c r="C57" s="10" t="s">
        <v>184</v>
      </c>
      <c r="D57" s="10" t="s">
        <v>54</v>
      </c>
      <c r="E57" s="10"/>
      <c r="F57" s="16">
        <v>1000</v>
      </c>
      <c r="G57" s="16"/>
      <c r="H57" s="20">
        <f t="shared" si="0"/>
        <v>0</v>
      </c>
    </row>
    <row r="58" spans="1:8" ht="47.25" x14ac:dyDescent="0.25">
      <c r="A58" s="6" t="s">
        <v>135</v>
      </c>
      <c r="B58" s="13" t="s">
        <v>1</v>
      </c>
      <c r="C58" s="13" t="s">
        <v>184</v>
      </c>
      <c r="D58" s="13" t="s">
        <v>54</v>
      </c>
      <c r="E58" s="13" t="s">
        <v>122</v>
      </c>
      <c r="F58" s="17">
        <v>1000</v>
      </c>
      <c r="G58" s="17"/>
      <c r="H58" s="18">
        <f t="shared" si="0"/>
        <v>0</v>
      </c>
    </row>
    <row r="59" spans="1:8" s="23" customFormat="1" ht="15.75" x14ac:dyDescent="0.25">
      <c r="A59" s="4" t="s">
        <v>5</v>
      </c>
      <c r="B59" s="10" t="s">
        <v>1</v>
      </c>
      <c r="C59" s="10" t="s">
        <v>185</v>
      </c>
      <c r="D59" s="10"/>
      <c r="E59" s="10"/>
      <c r="F59" s="16">
        <f>SUM(F60)</f>
        <v>1234</v>
      </c>
      <c r="G59" s="16">
        <f>SUM(G60)</f>
        <v>719.49</v>
      </c>
      <c r="H59" s="15">
        <f>SUM(G59/F59%)</f>
        <v>58.305510534846029</v>
      </c>
    </row>
    <row r="60" spans="1:8" s="23" customFormat="1" ht="31.5" x14ac:dyDescent="0.25">
      <c r="A60" s="24" t="s">
        <v>213</v>
      </c>
      <c r="B60" s="25">
        <v>611</v>
      </c>
      <c r="C60" s="10" t="s">
        <v>185</v>
      </c>
      <c r="D60" s="27" t="s">
        <v>215</v>
      </c>
      <c r="E60" s="10"/>
      <c r="F60" s="28">
        <f>SUM(F61+F66)</f>
        <v>1234</v>
      </c>
      <c r="G60" s="28">
        <f>SUM(G61+G66)</f>
        <v>719.49</v>
      </c>
      <c r="H60" s="20">
        <f t="shared" si="0"/>
        <v>58.305510534846029</v>
      </c>
    </row>
    <row r="61" spans="1:8" s="23" customFormat="1" ht="31.5" x14ac:dyDescent="0.25">
      <c r="A61" s="24" t="s">
        <v>25</v>
      </c>
      <c r="B61" s="25">
        <v>611</v>
      </c>
      <c r="C61" s="10" t="s">
        <v>185</v>
      </c>
      <c r="D61" s="27" t="s">
        <v>216</v>
      </c>
      <c r="E61" s="10"/>
      <c r="F61" s="28">
        <f t="shared" ref="F61:G63" si="8">SUM(F62)</f>
        <v>50</v>
      </c>
      <c r="G61" s="28">
        <f t="shared" si="8"/>
        <v>6.51</v>
      </c>
      <c r="H61" s="20">
        <f t="shared" si="0"/>
        <v>13.02</v>
      </c>
    </row>
    <row r="62" spans="1:8" s="23" customFormat="1" ht="47.25" x14ac:dyDescent="0.25">
      <c r="A62" s="24" t="s">
        <v>217</v>
      </c>
      <c r="B62" s="25">
        <v>611</v>
      </c>
      <c r="C62" s="10" t="s">
        <v>185</v>
      </c>
      <c r="D62" s="27" t="s">
        <v>218</v>
      </c>
      <c r="E62" s="10"/>
      <c r="F62" s="28">
        <f t="shared" si="8"/>
        <v>50</v>
      </c>
      <c r="G62" s="28">
        <f t="shared" si="8"/>
        <v>6.51</v>
      </c>
      <c r="H62" s="20">
        <f t="shared" si="0"/>
        <v>13.02</v>
      </c>
    </row>
    <row r="63" spans="1:8" s="23" customFormat="1" ht="31.5" x14ac:dyDescent="0.25">
      <c r="A63" s="24" t="s">
        <v>232</v>
      </c>
      <c r="B63" s="25">
        <v>611</v>
      </c>
      <c r="C63" s="10" t="s">
        <v>185</v>
      </c>
      <c r="D63" s="27" t="s">
        <v>231</v>
      </c>
      <c r="E63" s="10"/>
      <c r="F63" s="28">
        <f t="shared" si="8"/>
        <v>50</v>
      </c>
      <c r="G63" s="28">
        <f t="shared" si="8"/>
        <v>6.51</v>
      </c>
      <c r="H63" s="20">
        <f t="shared" si="0"/>
        <v>13.02</v>
      </c>
    </row>
    <row r="64" spans="1:8" s="23" customFormat="1" ht="31.5" x14ac:dyDescent="0.25">
      <c r="A64" s="4" t="s">
        <v>25</v>
      </c>
      <c r="B64" s="10" t="s">
        <v>1</v>
      </c>
      <c r="C64" s="10" t="s">
        <v>185</v>
      </c>
      <c r="D64" s="10" t="s">
        <v>41</v>
      </c>
      <c r="E64" s="10"/>
      <c r="F64" s="16">
        <v>50</v>
      </c>
      <c r="G64" s="16">
        <v>6.51</v>
      </c>
      <c r="H64" s="20">
        <f t="shared" si="0"/>
        <v>13.02</v>
      </c>
    </row>
    <row r="65" spans="1:8" ht="63" x14ac:dyDescent="0.25">
      <c r="A65" s="6" t="s">
        <v>136</v>
      </c>
      <c r="B65" s="13" t="s">
        <v>1</v>
      </c>
      <c r="C65" s="13" t="s">
        <v>185</v>
      </c>
      <c r="D65" s="13" t="s">
        <v>41</v>
      </c>
      <c r="E65" s="13" t="s">
        <v>137</v>
      </c>
      <c r="F65" s="17">
        <v>50</v>
      </c>
      <c r="G65" s="17">
        <v>6.51</v>
      </c>
      <c r="H65" s="18">
        <f t="shared" si="0"/>
        <v>13.02</v>
      </c>
    </row>
    <row r="66" spans="1:8" s="23" customFormat="1" ht="15.75" x14ac:dyDescent="0.25">
      <c r="A66" s="24" t="s">
        <v>223</v>
      </c>
      <c r="B66" s="10" t="s">
        <v>1</v>
      </c>
      <c r="C66" s="10" t="s">
        <v>185</v>
      </c>
      <c r="D66" s="10" t="s">
        <v>226</v>
      </c>
      <c r="E66" s="10"/>
      <c r="F66" s="28">
        <f>SUM(F67)</f>
        <v>1184</v>
      </c>
      <c r="G66" s="28">
        <f>SUM(G67)</f>
        <v>712.98</v>
      </c>
      <c r="H66" s="20">
        <f t="shared" si="0"/>
        <v>60.217905405405411</v>
      </c>
    </row>
    <row r="67" spans="1:8" s="23" customFormat="1" ht="15.75" x14ac:dyDescent="0.25">
      <c r="A67" s="24" t="s">
        <v>224</v>
      </c>
      <c r="B67" s="10" t="s">
        <v>1</v>
      </c>
      <c r="C67" s="10" t="s">
        <v>185</v>
      </c>
      <c r="D67" s="10" t="s">
        <v>227</v>
      </c>
      <c r="E67" s="10"/>
      <c r="F67" s="28">
        <f>SUM(F68+F71)</f>
        <v>1184</v>
      </c>
      <c r="G67" s="28">
        <f>SUM(G68+G71)</f>
        <v>712.98</v>
      </c>
      <c r="H67" s="20">
        <f t="shared" si="0"/>
        <v>60.217905405405411</v>
      </c>
    </row>
    <row r="68" spans="1:8" s="23" customFormat="1" ht="31.5" x14ac:dyDescent="0.25">
      <c r="A68" s="24" t="s">
        <v>225</v>
      </c>
      <c r="B68" s="10" t="s">
        <v>1</v>
      </c>
      <c r="C68" s="10" t="s">
        <v>185</v>
      </c>
      <c r="D68" s="10" t="s">
        <v>228</v>
      </c>
      <c r="E68" s="10"/>
      <c r="F68" s="28">
        <f>SUM(F69)</f>
        <v>50</v>
      </c>
      <c r="G68" s="28">
        <f>SUM(G69)</f>
        <v>10.3</v>
      </c>
      <c r="H68" s="20">
        <f t="shared" si="0"/>
        <v>20.6</v>
      </c>
    </row>
    <row r="69" spans="1:8" s="23" customFormat="1" ht="31.5" x14ac:dyDescent="0.25">
      <c r="A69" s="4" t="s">
        <v>115</v>
      </c>
      <c r="B69" s="10" t="s">
        <v>1</v>
      </c>
      <c r="C69" s="10" t="s">
        <v>185</v>
      </c>
      <c r="D69" s="10" t="s">
        <v>116</v>
      </c>
      <c r="E69" s="10"/>
      <c r="F69" s="16">
        <v>50</v>
      </c>
      <c r="G69" s="16">
        <v>10.3</v>
      </c>
      <c r="H69" s="20">
        <f t="shared" si="0"/>
        <v>20.6</v>
      </c>
    </row>
    <row r="70" spans="1:8" ht="47.25" x14ac:dyDescent="0.25">
      <c r="A70" s="6" t="s">
        <v>138</v>
      </c>
      <c r="B70" s="13" t="s">
        <v>1</v>
      </c>
      <c r="C70" s="13" t="s">
        <v>185</v>
      </c>
      <c r="D70" s="13" t="s">
        <v>116</v>
      </c>
      <c r="E70" s="13" t="s">
        <v>122</v>
      </c>
      <c r="F70" s="17">
        <v>50</v>
      </c>
      <c r="G70" s="17">
        <v>10.3</v>
      </c>
      <c r="H70" s="18">
        <f t="shared" si="0"/>
        <v>20.6</v>
      </c>
    </row>
    <row r="71" spans="1:8" s="23" customFormat="1" ht="15.75" x14ac:dyDescent="0.25">
      <c r="A71" s="24" t="s">
        <v>230</v>
      </c>
      <c r="B71" s="10" t="s">
        <v>1</v>
      </c>
      <c r="C71" s="10" t="s">
        <v>185</v>
      </c>
      <c r="D71" s="10" t="s">
        <v>229</v>
      </c>
      <c r="E71" s="10"/>
      <c r="F71" s="28">
        <f>SUM(F72+F74)</f>
        <v>1134</v>
      </c>
      <c r="G71" s="28">
        <f>SUM(G72+G74)</f>
        <v>702.68000000000006</v>
      </c>
      <c r="H71" s="20">
        <f t="shared" si="0"/>
        <v>61.964726631393305</v>
      </c>
    </row>
    <row r="72" spans="1:8" s="23" customFormat="1" ht="47.25" x14ac:dyDescent="0.25">
      <c r="A72" s="4" t="s">
        <v>39</v>
      </c>
      <c r="B72" s="10" t="s">
        <v>1</v>
      </c>
      <c r="C72" s="10" t="s">
        <v>185</v>
      </c>
      <c r="D72" s="10" t="s">
        <v>55</v>
      </c>
      <c r="E72" s="10"/>
      <c r="F72" s="16">
        <v>634</v>
      </c>
      <c r="G72" s="16">
        <v>221</v>
      </c>
      <c r="H72" s="20">
        <f t="shared" si="0"/>
        <v>34.858044164037857</v>
      </c>
    </row>
    <row r="73" spans="1:8" ht="63" x14ac:dyDescent="0.25">
      <c r="A73" s="6" t="s">
        <v>139</v>
      </c>
      <c r="B73" s="13" t="s">
        <v>1</v>
      </c>
      <c r="C73" s="13" t="s">
        <v>185</v>
      </c>
      <c r="D73" s="13" t="s">
        <v>55</v>
      </c>
      <c r="E73" s="13" t="s">
        <v>120</v>
      </c>
      <c r="F73" s="17">
        <v>634</v>
      </c>
      <c r="G73" s="17">
        <v>221</v>
      </c>
      <c r="H73" s="18">
        <f t="shared" si="0"/>
        <v>34.858044164037857</v>
      </c>
    </row>
    <row r="74" spans="1:8" s="23" customFormat="1" ht="94.5" x14ac:dyDescent="0.25">
      <c r="A74" s="4" t="s">
        <v>56</v>
      </c>
      <c r="B74" s="10" t="s">
        <v>1</v>
      </c>
      <c r="C74" s="10" t="s">
        <v>185</v>
      </c>
      <c r="D74" s="10" t="s">
        <v>57</v>
      </c>
      <c r="E74" s="10"/>
      <c r="F74" s="16">
        <v>500</v>
      </c>
      <c r="G74" s="16">
        <v>481.68</v>
      </c>
      <c r="H74" s="20">
        <f t="shared" si="0"/>
        <v>96.335999999999999</v>
      </c>
    </row>
    <row r="75" spans="1:8" ht="126" x14ac:dyDescent="0.25">
      <c r="A75" s="6" t="s">
        <v>140</v>
      </c>
      <c r="B75" s="13" t="s">
        <v>1</v>
      </c>
      <c r="C75" s="13" t="s">
        <v>185</v>
      </c>
      <c r="D75" s="13" t="s">
        <v>57</v>
      </c>
      <c r="E75" s="13" t="s">
        <v>120</v>
      </c>
      <c r="F75" s="17">
        <v>500</v>
      </c>
      <c r="G75" s="17">
        <v>481.68</v>
      </c>
      <c r="H75" s="18">
        <f t="shared" si="0"/>
        <v>96.335999999999999</v>
      </c>
    </row>
    <row r="76" spans="1:8" s="23" customFormat="1" ht="15.75" x14ac:dyDescent="0.25">
      <c r="A76" s="4" t="s">
        <v>6</v>
      </c>
      <c r="B76" s="10" t="s">
        <v>1</v>
      </c>
      <c r="C76" s="10" t="s">
        <v>186</v>
      </c>
      <c r="D76" s="10"/>
      <c r="E76" s="10"/>
      <c r="F76" s="16">
        <f t="shared" ref="F76:G80" si="9">SUM(F77)</f>
        <v>346.4</v>
      </c>
      <c r="G76" s="16">
        <f t="shared" si="9"/>
        <v>346.4</v>
      </c>
      <c r="H76" s="15">
        <f t="shared" si="0"/>
        <v>100</v>
      </c>
    </row>
    <row r="77" spans="1:8" s="23" customFormat="1" ht="31.5" x14ac:dyDescent="0.25">
      <c r="A77" s="4" t="s">
        <v>7</v>
      </c>
      <c r="B77" s="10" t="s">
        <v>1</v>
      </c>
      <c r="C77" s="10" t="s">
        <v>187</v>
      </c>
      <c r="D77" s="10"/>
      <c r="E77" s="10"/>
      <c r="F77" s="16">
        <f t="shared" si="9"/>
        <v>346.4</v>
      </c>
      <c r="G77" s="16">
        <f t="shared" si="9"/>
        <v>346.4</v>
      </c>
      <c r="H77" s="15">
        <f t="shared" si="0"/>
        <v>100</v>
      </c>
    </row>
    <row r="78" spans="1:8" s="23" customFormat="1" ht="15.75" x14ac:dyDescent="0.25">
      <c r="A78" s="24" t="s">
        <v>223</v>
      </c>
      <c r="B78" s="10" t="s">
        <v>1</v>
      </c>
      <c r="C78" s="10" t="s">
        <v>187</v>
      </c>
      <c r="D78" s="10" t="s">
        <v>226</v>
      </c>
      <c r="E78" s="10"/>
      <c r="F78" s="28">
        <f t="shared" si="9"/>
        <v>346.4</v>
      </c>
      <c r="G78" s="28">
        <f t="shared" si="9"/>
        <v>346.4</v>
      </c>
      <c r="H78" s="20">
        <f t="shared" si="0"/>
        <v>100</v>
      </c>
    </row>
    <row r="79" spans="1:8" s="23" customFormat="1" ht="15.75" x14ac:dyDescent="0.25">
      <c r="A79" s="24" t="s">
        <v>224</v>
      </c>
      <c r="B79" s="10" t="s">
        <v>1</v>
      </c>
      <c r="C79" s="10" t="s">
        <v>187</v>
      </c>
      <c r="D79" s="10" t="s">
        <v>227</v>
      </c>
      <c r="E79" s="10"/>
      <c r="F79" s="28">
        <f t="shared" si="9"/>
        <v>346.4</v>
      </c>
      <c r="G79" s="28">
        <f t="shared" si="9"/>
        <v>346.4</v>
      </c>
      <c r="H79" s="20">
        <f t="shared" si="0"/>
        <v>100</v>
      </c>
    </row>
    <row r="80" spans="1:8" s="23" customFormat="1" ht="15.75" x14ac:dyDescent="0.25">
      <c r="A80" s="24" t="s">
        <v>230</v>
      </c>
      <c r="B80" s="10"/>
      <c r="C80" s="10" t="s">
        <v>187</v>
      </c>
      <c r="D80" s="10" t="s">
        <v>229</v>
      </c>
      <c r="E80" s="10"/>
      <c r="F80" s="28">
        <f t="shared" si="9"/>
        <v>346.4</v>
      </c>
      <c r="G80" s="28">
        <f t="shared" si="9"/>
        <v>346.4</v>
      </c>
      <c r="H80" s="20">
        <f t="shared" si="0"/>
        <v>100</v>
      </c>
    </row>
    <row r="81" spans="1:8" s="23" customFormat="1" ht="47.25" x14ac:dyDescent="0.25">
      <c r="A81" s="4" t="s">
        <v>31</v>
      </c>
      <c r="B81" s="10" t="s">
        <v>1</v>
      </c>
      <c r="C81" s="10" t="s">
        <v>187</v>
      </c>
      <c r="D81" s="10" t="s">
        <v>58</v>
      </c>
      <c r="E81" s="10"/>
      <c r="F81" s="16">
        <v>346.4</v>
      </c>
      <c r="G81" s="16">
        <v>346.4</v>
      </c>
      <c r="H81" s="20">
        <f t="shared" si="0"/>
        <v>100</v>
      </c>
    </row>
    <row r="82" spans="1:8" ht="141.75" x14ac:dyDescent="0.25">
      <c r="A82" s="7" t="s">
        <v>141</v>
      </c>
      <c r="B82" s="13" t="s">
        <v>1</v>
      </c>
      <c r="C82" s="13" t="s">
        <v>187</v>
      </c>
      <c r="D82" s="13" t="s">
        <v>58</v>
      </c>
      <c r="E82" s="13" t="s">
        <v>126</v>
      </c>
      <c r="F82" s="17">
        <v>346.4</v>
      </c>
      <c r="G82" s="17">
        <v>346.4</v>
      </c>
      <c r="H82" s="18">
        <f t="shared" si="0"/>
        <v>100</v>
      </c>
    </row>
    <row r="83" spans="1:8" s="23" customFormat="1" ht="47.25" x14ac:dyDescent="0.25">
      <c r="A83" s="4" t="s">
        <v>59</v>
      </c>
      <c r="B83" s="10" t="s">
        <v>1</v>
      </c>
      <c r="C83" s="10" t="s">
        <v>188</v>
      </c>
      <c r="D83" s="10"/>
      <c r="E83" s="10"/>
      <c r="F83" s="16">
        <v>500</v>
      </c>
      <c r="G83" s="16">
        <v>500</v>
      </c>
      <c r="H83" s="15">
        <f t="shared" si="0"/>
        <v>100</v>
      </c>
    </row>
    <row r="84" spans="1:8" s="23" customFormat="1" ht="47.25" x14ac:dyDescent="0.25">
      <c r="A84" s="4" t="s">
        <v>60</v>
      </c>
      <c r="B84" s="10" t="s">
        <v>1</v>
      </c>
      <c r="C84" s="10" t="s">
        <v>189</v>
      </c>
      <c r="D84" s="10"/>
      <c r="E84" s="10"/>
      <c r="F84" s="16">
        <v>500</v>
      </c>
      <c r="G84" s="16">
        <v>500</v>
      </c>
      <c r="H84" s="15">
        <f t="shared" si="0"/>
        <v>100</v>
      </c>
    </row>
    <row r="85" spans="1:8" s="23" customFormat="1" ht="94.5" x14ac:dyDescent="0.25">
      <c r="A85" s="30" t="s">
        <v>236</v>
      </c>
      <c r="B85" s="10" t="s">
        <v>1</v>
      </c>
      <c r="C85" s="10" t="s">
        <v>189</v>
      </c>
      <c r="D85" s="10" t="s">
        <v>233</v>
      </c>
      <c r="E85" s="10"/>
      <c r="F85" s="16">
        <v>500</v>
      </c>
      <c r="G85" s="16">
        <v>500</v>
      </c>
      <c r="H85" s="20">
        <f t="shared" ref="H85:H87" si="10">SUM(G85/F85%)</f>
        <v>100</v>
      </c>
    </row>
    <row r="86" spans="1:8" s="23" customFormat="1" ht="15.75" x14ac:dyDescent="0.25">
      <c r="A86" s="30" t="s">
        <v>237</v>
      </c>
      <c r="B86" s="10" t="s">
        <v>1</v>
      </c>
      <c r="C86" s="10" t="s">
        <v>189</v>
      </c>
      <c r="D86" s="10" t="s">
        <v>234</v>
      </c>
      <c r="E86" s="10"/>
      <c r="F86" s="16">
        <v>500</v>
      </c>
      <c r="G86" s="16">
        <v>500</v>
      </c>
      <c r="H86" s="20">
        <f t="shared" si="10"/>
        <v>100</v>
      </c>
    </row>
    <row r="87" spans="1:8" s="23" customFormat="1" ht="31.5" x14ac:dyDescent="0.25">
      <c r="A87" s="30" t="s">
        <v>238</v>
      </c>
      <c r="B87" s="10" t="s">
        <v>1</v>
      </c>
      <c r="C87" s="10" t="s">
        <v>189</v>
      </c>
      <c r="D87" s="10" t="s">
        <v>235</v>
      </c>
      <c r="E87" s="10"/>
      <c r="F87" s="16">
        <v>500</v>
      </c>
      <c r="G87" s="16">
        <v>500</v>
      </c>
      <c r="H87" s="20">
        <f t="shared" si="10"/>
        <v>100</v>
      </c>
    </row>
    <row r="88" spans="1:8" s="23" customFormat="1" ht="31.5" x14ac:dyDescent="0.25">
      <c r="A88" s="4" t="s">
        <v>61</v>
      </c>
      <c r="B88" s="10" t="s">
        <v>1</v>
      </c>
      <c r="C88" s="10" t="s">
        <v>189</v>
      </c>
      <c r="D88" s="10" t="s">
        <v>62</v>
      </c>
      <c r="E88" s="10"/>
      <c r="F88" s="16">
        <v>500</v>
      </c>
      <c r="G88" s="16">
        <v>500</v>
      </c>
      <c r="H88" s="20">
        <f t="shared" si="0"/>
        <v>100</v>
      </c>
    </row>
    <row r="89" spans="1:8" ht="63" x14ac:dyDescent="0.25">
      <c r="A89" s="6" t="s">
        <v>142</v>
      </c>
      <c r="B89" s="13" t="s">
        <v>1</v>
      </c>
      <c r="C89" s="13" t="s">
        <v>189</v>
      </c>
      <c r="D89" s="13" t="s">
        <v>62</v>
      </c>
      <c r="E89" s="13" t="s">
        <v>120</v>
      </c>
      <c r="F89" s="17">
        <v>500</v>
      </c>
      <c r="G89" s="17">
        <v>500</v>
      </c>
      <c r="H89" s="18">
        <f t="shared" si="0"/>
        <v>100</v>
      </c>
    </row>
    <row r="90" spans="1:8" s="23" customFormat="1" ht="15.75" x14ac:dyDescent="0.25">
      <c r="A90" s="4" t="s">
        <v>8</v>
      </c>
      <c r="B90" s="10" t="s">
        <v>1</v>
      </c>
      <c r="C90" s="10" t="s">
        <v>190</v>
      </c>
      <c r="D90" s="10"/>
      <c r="E90" s="10"/>
      <c r="F90" s="16">
        <f>SUM(F91+F108)</f>
        <v>68901.327170000004</v>
      </c>
      <c r="G90" s="16">
        <f>SUM(G91+G108)</f>
        <v>67872.824170000007</v>
      </c>
      <c r="H90" s="15">
        <f t="shared" si="0"/>
        <v>98.507281293054959</v>
      </c>
    </row>
    <row r="91" spans="1:8" s="23" customFormat="1" ht="31.5" x14ac:dyDescent="0.25">
      <c r="A91" s="4" t="s">
        <v>9</v>
      </c>
      <c r="B91" s="10" t="s">
        <v>1</v>
      </c>
      <c r="C91" s="10" t="s">
        <v>191</v>
      </c>
      <c r="D91" s="10"/>
      <c r="E91" s="10"/>
      <c r="F91" s="16">
        <v>62596.327170000004</v>
      </c>
      <c r="G91" s="16">
        <f>SUM(G95+G97+G99+G106)</f>
        <v>62245.82417</v>
      </c>
      <c r="H91" s="15">
        <f t="shared" si="0"/>
        <v>99.440058201740641</v>
      </c>
    </row>
    <row r="92" spans="1:8" s="23" customFormat="1" ht="94.5" x14ac:dyDescent="0.25">
      <c r="A92" s="30" t="s">
        <v>236</v>
      </c>
      <c r="B92" s="10" t="s">
        <v>1</v>
      </c>
      <c r="C92" s="10" t="s">
        <v>191</v>
      </c>
      <c r="D92" s="10" t="s">
        <v>233</v>
      </c>
      <c r="E92" s="10"/>
      <c r="F92" s="28">
        <f>SUM(F93+F101+F104)</f>
        <v>62596.327169999997</v>
      </c>
      <c r="G92" s="28">
        <f>SUM(G93+G101+G104)</f>
        <v>62245.82417</v>
      </c>
      <c r="H92" s="20">
        <f t="shared" si="0"/>
        <v>99.440058201740669</v>
      </c>
    </row>
    <row r="93" spans="1:8" s="23" customFormat="1" ht="15.75" x14ac:dyDescent="0.25">
      <c r="A93" s="30" t="s">
        <v>237</v>
      </c>
      <c r="B93" s="10" t="s">
        <v>1</v>
      </c>
      <c r="C93" s="10" t="s">
        <v>191</v>
      </c>
      <c r="D93" s="10" t="s">
        <v>234</v>
      </c>
      <c r="E93" s="10"/>
      <c r="F93" s="28">
        <f>SUM(F94)</f>
        <v>51213.399539999999</v>
      </c>
      <c r="G93" s="28">
        <f>SUM(G94)</f>
        <v>50872.896540000002</v>
      </c>
      <c r="H93" s="20">
        <f t="shared" si="0"/>
        <v>99.3351290813373</v>
      </c>
    </row>
    <row r="94" spans="1:8" s="23" customFormat="1" ht="63" x14ac:dyDescent="0.25">
      <c r="A94" s="30" t="s">
        <v>240</v>
      </c>
      <c r="B94" s="10" t="s">
        <v>1</v>
      </c>
      <c r="C94" s="10" t="s">
        <v>191</v>
      </c>
      <c r="D94" s="10" t="s">
        <v>239</v>
      </c>
      <c r="E94" s="10"/>
      <c r="F94" s="28">
        <f>SUM(F95+F97+F99)</f>
        <v>51213.399539999999</v>
      </c>
      <c r="G94" s="28">
        <f>SUM(G95+G97+G99)</f>
        <v>50872.896540000002</v>
      </c>
      <c r="H94" s="20">
        <f t="shared" si="0"/>
        <v>99.3351290813373</v>
      </c>
    </row>
    <row r="95" spans="1:8" s="23" customFormat="1" ht="31.5" x14ac:dyDescent="0.25">
      <c r="A95" s="4" t="s">
        <v>36</v>
      </c>
      <c r="B95" s="10" t="s">
        <v>1</v>
      </c>
      <c r="C95" s="10" t="s">
        <v>191</v>
      </c>
      <c r="D95" s="10" t="s">
        <v>63</v>
      </c>
      <c r="E95" s="10"/>
      <c r="F95" s="16">
        <v>8781.8678900000014</v>
      </c>
      <c r="G95" s="16">
        <v>8555.83</v>
      </c>
      <c r="H95" s="20">
        <f t="shared" si="0"/>
        <v>97.426084144839024</v>
      </c>
    </row>
    <row r="96" spans="1:8" ht="63" x14ac:dyDescent="0.25">
      <c r="A96" s="6" t="s">
        <v>143</v>
      </c>
      <c r="B96" s="13" t="s">
        <v>1</v>
      </c>
      <c r="C96" s="13" t="s">
        <v>191</v>
      </c>
      <c r="D96" s="13" t="s">
        <v>63</v>
      </c>
      <c r="E96" s="13" t="s">
        <v>120</v>
      </c>
      <c r="F96" s="17">
        <v>8781.8678900000014</v>
      </c>
      <c r="G96" s="17">
        <v>8555.83</v>
      </c>
      <c r="H96" s="18">
        <f t="shared" si="0"/>
        <v>97.426084144839024</v>
      </c>
    </row>
    <row r="97" spans="1:8" s="23" customFormat="1" ht="31.5" x14ac:dyDescent="0.25">
      <c r="A97" s="4" t="s">
        <v>37</v>
      </c>
      <c r="B97" s="10" t="s">
        <v>1</v>
      </c>
      <c r="C97" s="10" t="s">
        <v>191</v>
      </c>
      <c r="D97" s="10" t="s">
        <v>64</v>
      </c>
      <c r="E97" s="10"/>
      <c r="F97" s="16">
        <v>40515.535109999997</v>
      </c>
      <c r="G97" s="16">
        <v>40401.07</v>
      </c>
      <c r="H97" s="20">
        <f t="shared" si="0"/>
        <v>99.717478469211315</v>
      </c>
    </row>
    <row r="98" spans="1:8" ht="63" x14ac:dyDescent="0.25">
      <c r="A98" s="6" t="s">
        <v>144</v>
      </c>
      <c r="B98" s="13" t="s">
        <v>1</v>
      </c>
      <c r="C98" s="13" t="s">
        <v>191</v>
      </c>
      <c r="D98" s="13" t="s">
        <v>64</v>
      </c>
      <c r="E98" s="13" t="s">
        <v>120</v>
      </c>
      <c r="F98" s="17">
        <v>40515.535109999997</v>
      </c>
      <c r="G98" s="17">
        <v>40101.07</v>
      </c>
      <c r="H98" s="18">
        <f t="shared" si="0"/>
        <v>98.977021755050941</v>
      </c>
    </row>
    <row r="99" spans="1:8" s="23" customFormat="1" ht="141.75" x14ac:dyDescent="0.25">
      <c r="A99" s="31" t="s">
        <v>65</v>
      </c>
      <c r="B99" s="10" t="s">
        <v>1</v>
      </c>
      <c r="C99" s="10" t="s">
        <v>191</v>
      </c>
      <c r="D99" s="10" t="s">
        <v>66</v>
      </c>
      <c r="E99" s="10"/>
      <c r="F99" s="16">
        <v>1915.9965400000001</v>
      </c>
      <c r="G99" s="16">
        <v>1915.9965400000001</v>
      </c>
      <c r="H99" s="20">
        <f t="shared" si="0"/>
        <v>100</v>
      </c>
    </row>
    <row r="100" spans="1:8" ht="173.25" x14ac:dyDescent="0.25">
      <c r="A100" s="7" t="s">
        <v>145</v>
      </c>
      <c r="B100" s="13" t="s">
        <v>1</v>
      </c>
      <c r="C100" s="13" t="s">
        <v>191</v>
      </c>
      <c r="D100" s="13" t="s">
        <v>66</v>
      </c>
      <c r="E100" s="13" t="s">
        <v>120</v>
      </c>
      <c r="F100" s="17">
        <v>1915.9965400000001</v>
      </c>
      <c r="G100" s="17">
        <v>1915.9965400000001</v>
      </c>
      <c r="H100" s="18">
        <f t="shared" si="0"/>
        <v>100</v>
      </c>
    </row>
    <row r="101" spans="1:8" s="23" customFormat="1" ht="78.75" x14ac:dyDescent="0.25">
      <c r="A101" s="32" t="s">
        <v>241</v>
      </c>
      <c r="B101" s="10" t="s">
        <v>1</v>
      </c>
      <c r="C101" s="10" t="s">
        <v>191</v>
      </c>
      <c r="D101" s="10" t="s">
        <v>242</v>
      </c>
      <c r="E101" s="10"/>
      <c r="F101" s="16">
        <v>10</v>
      </c>
      <c r="G101" s="16"/>
      <c r="H101" s="20">
        <f t="shared" ref="H101" si="11">SUM(G101/F101%)</f>
        <v>0</v>
      </c>
    </row>
    <row r="102" spans="1:8" s="23" customFormat="1" ht="47.25" x14ac:dyDescent="0.25">
      <c r="A102" s="4" t="s">
        <v>67</v>
      </c>
      <c r="B102" s="10" t="s">
        <v>1</v>
      </c>
      <c r="C102" s="10" t="s">
        <v>191</v>
      </c>
      <c r="D102" s="10" t="s">
        <v>68</v>
      </c>
      <c r="E102" s="10"/>
      <c r="F102" s="16">
        <v>10</v>
      </c>
      <c r="G102" s="16"/>
      <c r="H102" s="20">
        <f t="shared" si="0"/>
        <v>0</v>
      </c>
    </row>
    <row r="103" spans="1:8" ht="78.75" x14ac:dyDescent="0.25">
      <c r="A103" s="6" t="s">
        <v>146</v>
      </c>
      <c r="B103" s="13" t="s">
        <v>1</v>
      </c>
      <c r="C103" s="13" t="s">
        <v>191</v>
      </c>
      <c r="D103" s="13" t="s">
        <v>68</v>
      </c>
      <c r="E103" s="13" t="s">
        <v>120</v>
      </c>
      <c r="F103" s="17">
        <v>10</v>
      </c>
      <c r="G103" s="17"/>
      <c r="H103" s="18">
        <f t="shared" si="0"/>
        <v>0</v>
      </c>
    </row>
    <row r="104" spans="1:8" s="23" customFormat="1" ht="15.75" x14ac:dyDescent="0.25">
      <c r="A104" s="30" t="s">
        <v>245</v>
      </c>
      <c r="B104" s="10" t="s">
        <v>1</v>
      </c>
      <c r="C104" s="10" t="s">
        <v>191</v>
      </c>
      <c r="D104" s="10" t="s">
        <v>243</v>
      </c>
      <c r="E104" s="10"/>
      <c r="F104" s="16">
        <v>11372.92763</v>
      </c>
      <c r="G104" s="16">
        <v>11372.92763</v>
      </c>
      <c r="H104" s="20">
        <f t="shared" ref="H104:H105" si="12">SUM(G104/F104%)</f>
        <v>100</v>
      </c>
    </row>
    <row r="105" spans="1:8" s="23" customFormat="1" ht="63" x14ac:dyDescent="0.25">
      <c r="A105" s="32" t="s">
        <v>246</v>
      </c>
      <c r="B105" s="10" t="s">
        <v>1</v>
      </c>
      <c r="C105" s="10" t="s">
        <v>191</v>
      </c>
      <c r="D105" s="10" t="s">
        <v>244</v>
      </c>
      <c r="E105" s="10"/>
      <c r="F105" s="16">
        <v>11372.92763</v>
      </c>
      <c r="G105" s="16">
        <v>11372.92763</v>
      </c>
      <c r="H105" s="20">
        <f t="shared" si="12"/>
        <v>100</v>
      </c>
    </row>
    <row r="106" spans="1:8" s="23" customFormat="1" ht="78.75" x14ac:dyDescent="0.25">
      <c r="A106" s="4" t="s">
        <v>102</v>
      </c>
      <c r="B106" s="10" t="s">
        <v>1</v>
      </c>
      <c r="C106" s="10" t="s">
        <v>191</v>
      </c>
      <c r="D106" s="10" t="s">
        <v>109</v>
      </c>
      <c r="E106" s="10"/>
      <c r="F106" s="16">
        <v>11372.92763</v>
      </c>
      <c r="G106" s="16">
        <v>11372.92763</v>
      </c>
      <c r="H106" s="20">
        <f t="shared" si="0"/>
        <v>100</v>
      </c>
    </row>
    <row r="107" spans="1:8" ht="110.25" x14ac:dyDescent="0.25">
      <c r="A107" s="6" t="s">
        <v>147</v>
      </c>
      <c r="B107" s="13" t="s">
        <v>1</v>
      </c>
      <c r="C107" s="13" t="s">
        <v>191</v>
      </c>
      <c r="D107" s="13" t="s">
        <v>109</v>
      </c>
      <c r="E107" s="13" t="s">
        <v>120</v>
      </c>
      <c r="F107" s="17">
        <v>11372.92763</v>
      </c>
      <c r="G107" s="17">
        <v>11372.92763</v>
      </c>
      <c r="H107" s="18">
        <f t="shared" si="0"/>
        <v>100</v>
      </c>
    </row>
    <row r="108" spans="1:8" s="23" customFormat="1" ht="31.5" x14ac:dyDescent="0.25">
      <c r="A108" s="4" t="s">
        <v>10</v>
      </c>
      <c r="B108" s="10" t="s">
        <v>1</v>
      </c>
      <c r="C108" s="10" t="s">
        <v>192</v>
      </c>
      <c r="D108" s="10"/>
      <c r="E108" s="10"/>
      <c r="F108" s="16">
        <v>6305</v>
      </c>
      <c r="G108" s="16">
        <v>5627</v>
      </c>
      <c r="H108" s="15">
        <f t="shared" si="0"/>
        <v>89.246629659000803</v>
      </c>
    </row>
    <row r="109" spans="1:8" s="23" customFormat="1" ht="94.5" x14ac:dyDescent="0.25">
      <c r="A109" s="30" t="s">
        <v>236</v>
      </c>
      <c r="B109" s="10" t="s">
        <v>1</v>
      </c>
      <c r="C109" s="10" t="s">
        <v>192</v>
      </c>
      <c r="D109" s="10" t="s">
        <v>233</v>
      </c>
      <c r="E109" s="10"/>
      <c r="F109" s="16">
        <f>SUM(F110)</f>
        <v>6305</v>
      </c>
      <c r="G109" s="16">
        <f>SUM(G110)</f>
        <v>5627</v>
      </c>
      <c r="H109" s="20">
        <f t="shared" ref="H109:H110" si="13">SUM(G109/F109%)</f>
        <v>89.246629659000803</v>
      </c>
    </row>
    <row r="110" spans="1:8" s="23" customFormat="1" ht="15.75" x14ac:dyDescent="0.25">
      <c r="A110" s="30" t="s">
        <v>237</v>
      </c>
      <c r="B110" s="10" t="s">
        <v>1</v>
      </c>
      <c r="C110" s="10" t="s">
        <v>192</v>
      </c>
      <c r="D110" s="10" t="s">
        <v>234</v>
      </c>
      <c r="E110" s="10"/>
      <c r="F110" s="16">
        <f>SUM(F111)</f>
        <v>6305</v>
      </c>
      <c r="G110" s="16">
        <f>SUM(G111)</f>
        <v>5627</v>
      </c>
      <c r="H110" s="20">
        <f t="shared" si="13"/>
        <v>89.246629659000803</v>
      </c>
    </row>
    <row r="111" spans="1:8" s="23" customFormat="1" ht="47.25" x14ac:dyDescent="0.25">
      <c r="A111" s="30" t="s">
        <v>248</v>
      </c>
      <c r="B111" s="10" t="s">
        <v>1</v>
      </c>
      <c r="C111" s="10" t="s">
        <v>192</v>
      </c>
      <c r="D111" s="10" t="s">
        <v>247</v>
      </c>
      <c r="E111" s="10"/>
      <c r="F111" s="16">
        <f>SUM(F112+F114)</f>
        <v>6305</v>
      </c>
      <c r="G111" s="16">
        <f>SUM(G112+G114)</f>
        <v>5627</v>
      </c>
      <c r="H111" s="20">
        <f>SUM(G111/F111%)</f>
        <v>89.246629659000803</v>
      </c>
    </row>
    <row r="112" spans="1:8" s="23" customFormat="1" ht="47.25" x14ac:dyDescent="0.25">
      <c r="A112" s="4" t="s">
        <v>69</v>
      </c>
      <c r="B112" s="10" t="s">
        <v>1</v>
      </c>
      <c r="C112" s="10" t="s">
        <v>192</v>
      </c>
      <c r="D112" s="10" t="s">
        <v>70</v>
      </c>
      <c r="E112" s="10"/>
      <c r="F112" s="16">
        <v>5</v>
      </c>
      <c r="G112" s="16">
        <v>5</v>
      </c>
      <c r="H112" s="20">
        <f t="shared" si="0"/>
        <v>100</v>
      </c>
    </row>
    <row r="113" spans="1:8" ht="78.75" x14ac:dyDescent="0.25">
      <c r="A113" s="6" t="s">
        <v>148</v>
      </c>
      <c r="B113" s="13" t="s">
        <v>1</v>
      </c>
      <c r="C113" s="13" t="s">
        <v>192</v>
      </c>
      <c r="D113" s="13" t="s">
        <v>70</v>
      </c>
      <c r="E113" s="13" t="s">
        <v>120</v>
      </c>
      <c r="F113" s="17">
        <v>5</v>
      </c>
      <c r="G113" s="17">
        <v>5</v>
      </c>
      <c r="H113" s="18">
        <f t="shared" si="0"/>
        <v>100</v>
      </c>
    </row>
    <row r="114" spans="1:8" s="23" customFormat="1" ht="31.5" x14ac:dyDescent="0.25">
      <c r="A114" s="4" t="s">
        <v>71</v>
      </c>
      <c r="B114" s="10" t="s">
        <v>1</v>
      </c>
      <c r="C114" s="10" t="s">
        <v>192</v>
      </c>
      <c r="D114" s="10" t="s">
        <v>72</v>
      </c>
      <c r="E114" s="10"/>
      <c r="F114" s="16">
        <v>6300</v>
      </c>
      <c r="G114" s="16">
        <v>5622</v>
      </c>
      <c r="H114" s="20">
        <f t="shared" si="0"/>
        <v>89.238095238095241</v>
      </c>
    </row>
    <row r="115" spans="1:8" ht="63" x14ac:dyDescent="0.25">
      <c r="A115" s="6" t="s">
        <v>149</v>
      </c>
      <c r="B115" s="13" t="s">
        <v>1</v>
      </c>
      <c r="C115" s="13" t="s">
        <v>192</v>
      </c>
      <c r="D115" s="13" t="s">
        <v>72</v>
      </c>
      <c r="E115" s="13" t="s">
        <v>120</v>
      </c>
      <c r="F115" s="17">
        <v>6300</v>
      </c>
      <c r="G115" s="17">
        <v>5622</v>
      </c>
      <c r="H115" s="18">
        <f t="shared" si="0"/>
        <v>89.238095238095241</v>
      </c>
    </row>
    <row r="116" spans="1:8" s="23" customFormat="1" ht="31.5" x14ac:dyDescent="0.25">
      <c r="A116" s="4" t="s">
        <v>11</v>
      </c>
      <c r="B116" s="10" t="s">
        <v>1</v>
      </c>
      <c r="C116" s="10" t="s">
        <v>193</v>
      </c>
      <c r="D116" s="10"/>
      <c r="E116" s="10"/>
      <c r="F116" s="16">
        <v>76845.98</v>
      </c>
      <c r="G116" s="16">
        <f>SUM(G117+G131+G140)</f>
        <v>72349.030000000013</v>
      </c>
      <c r="H116" s="15">
        <f t="shared" si="0"/>
        <v>94.148099874580311</v>
      </c>
    </row>
    <row r="117" spans="1:8" s="23" customFormat="1" ht="15.75" x14ac:dyDescent="0.25">
      <c r="A117" s="4" t="s">
        <v>12</v>
      </c>
      <c r="B117" s="10" t="s">
        <v>1</v>
      </c>
      <c r="C117" s="10" t="s">
        <v>194</v>
      </c>
      <c r="D117" s="10"/>
      <c r="E117" s="10"/>
      <c r="F117" s="16">
        <f>SUM(F118+F126)</f>
        <v>2462.0299999999997</v>
      </c>
      <c r="G117" s="16">
        <f>SUM(G118+G126)</f>
        <v>2260.9549999999999</v>
      </c>
      <c r="H117" s="15">
        <f>SUM(G117/F117%)</f>
        <v>91.832958981003486</v>
      </c>
    </row>
    <row r="118" spans="1:8" s="23" customFormat="1" ht="15.75" x14ac:dyDescent="0.25">
      <c r="A118" s="24" t="s">
        <v>223</v>
      </c>
      <c r="B118" s="10" t="s">
        <v>1</v>
      </c>
      <c r="C118" s="10" t="s">
        <v>194</v>
      </c>
      <c r="D118" s="10" t="s">
        <v>226</v>
      </c>
      <c r="E118" s="10"/>
      <c r="F118" s="28">
        <f>SUM(F119)</f>
        <v>1076.03</v>
      </c>
      <c r="G118" s="28">
        <f>SUM(G119)</f>
        <v>875.73500000000001</v>
      </c>
      <c r="H118" s="20">
        <f t="shared" ref="H118:H120" si="14">SUM(G118/F118%)</f>
        <v>81.385742033214697</v>
      </c>
    </row>
    <row r="119" spans="1:8" s="23" customFormat="1" ht="15.75" x14ac:dyDescent="0.25">
      <c r="A119" s="24" t="s">
        <v>224</v>
      </c>
      <c r="B119" s="10" t="s">
        <v>1</v>
      </c>
      <c r="C119" s="10" t="s">
        <v>194</v>
      </c>
      <c r="D119" s="10" t="s">
        <v>227</v>
      </c>
      <c r="E119" s="10"/>
      <c r="F119" s="28">
        <f>SUM(F120+F123)</f>
        <v>1076.03</v>
      </c>
      <c r="G119" s="28">
        <f>SUM(G120+G123)</f>
        <v>875.73500000000001</v>
      </c>
      <c r="H119" s="20">
        <f t="shared" si="14"/>
        <v>81.385742033214697</v>
      </c>
    </row>
    <row r="120" spans="1:8" s="23" customFormat="1" ht="31.5" x14ac:dyDescent="0.25">
      <c r="A120" s="24" t="s">
        <v>225</v>
      </c>
      <c r="B120" s="10" t="s">
        <v>1</v>
      </c>
      <c r="C120" s="10" t="s">
        <v>194</v>
      </c>
      <c r="D120" s="10" t="s">
        <v>228</v>
      </c>
      <c r="E120" s="10"/>
      <c r="F120" s="16">
        <v>35.03</v>
      </c>
      <c r="G120" s="16">
        <v>35.03</v>
      </c>
      <c r="H120" s="20">
        <f t="shared" si="14"/>
        <v>100</v>
      </c>
    </row>
    <row r="121" spans="1:8" s="23" customFormat="1" ht="47.25" x14ac:dyDescent="0.25">
      <c r="A121" s="4" t="s">
        <v>74</v>
      </c>
      <c r="B121" s="10" t="s">
        <v>1</v>
      </c>
      <c r="C121" s="10" t="s">
        <v>194</v>
      </c>
      <c r="D121" s="10" t="s">
        <v>75</v>
      </c>
      <c r="E121" s="10"/>
      <c r="F121" s="16">
        <v>35.03</v>
      </c>
      <c r="G121" s="16">
        <v>35.03</v>
      </c>
      <c r="H121" s="20">
        <f t="shared" ref="H121:H211" si="15">SUM(G121/F121%)</f>
        <v>100</v>
      </c>
    </row>
    <row r="122" spans="1:8" ht="63" x14ac:dyDescent="0.25">
      <c r="A122" s="6" t="s">
        <v>150</v>
      </c>
      <c r="B122" s="13" t="s">
        <v>1</v>
      </c>
      <c r="C122" s="13" t="s">
        <v>194</v>
      </c>
      <c r="D122" s="13" t="s">
        <v>75</v>
      </c>
      <c r="E122" s="13" t="s">
        <v>130</v>
      </c>
      <c r="F122" s="17">
        <v>35.03</v>
      </c>
      <c r="G122" s="17">
        <v>35.03</v>
      </c>
      <c r="H122" s="18">
        <f t="shared" si="15"/>
        <v>100</v>
      </c>
    </row>
    <row r="123" spans="1:8" s="23" customFormat="1" ht="15.75" x14ac:dyDescent="0.25">
      <c r="A123" s="24" t="s">
        <v>230</v>
      </c>
      <c r="B123" s="10" t="s">
        <v>1</v>
      </c>
      <c r="C123" s="10" t="s">
        <v>194</v>
      </c>
      <c r="D123" s="10" t="s">
        <v>229</v>
      </c>
      <c r="E123" s="10"/>
      <c r="F123" s="16">
        <v>1041</v>
      </c>
      <c r="G123" s="16">
        <v>840.70500000000004</v>
      </c>
      <c r="H123" s="20">
        <f t="shared" ref="H123" si="16">SUM(G123/F123%)</f>
        <v>80.759365994236319</v>
      </c>
    </row>
    <row r="124" spans="1:8" s="23" customFormat="1" ht="63" x14ac:dyDescent="0.25">
      <c r="A124" s="4" t="s">
        <v>32</v>
      </c>
      <c r="B124" s="10" t="s">
        <v>1</v>
      </c>
      <c r="C124" s="10" t="s">
        <v>194</v>
      </c>
      <c r="D124" s="10" t="s">
        <v>76</v>
      </c>
      <c r="E124" s="10"/>
      <c r="F124" s="16">
        <v>1041</v>
      </c>
      <c r="G124" s="16">
        <v>840.70500000000004</v>
      </c>
      <c r="H124" s="20">
        <f t="shared" si="15"/>
        <v>80.759365994236319</v>
      </c>
    </row>
    <row r="125" spans="1:8" ht="94.5" x14ac:dyDescent="0.25">
      <c r="A125" s="6" t="s">
        <v>151</v>
      </c>
      <c r="B125" s="13" t="s">
        <v>1</v>
      </c>
      <c r="C125" s="13" t="s">
        <v>194</v>
      </c>
      <c r="D125" s="13" t="s">
        <v>76</v>
      </c>
      <c r="E125" s="13" t="s">
        <v>120</v>
      </c>
      <c r="F125" s="17">
        <v>1041</v>
      </c>
      <c r="G125" s="17">
        <v>840.70500000000004</v>
      </c>
      <c r="H125" s="18">
        <f t="shared" si="15"/>
        <v>80.759365994236319</v>
      </c>
    </row>
    <row r="126" spans="1:8" s="23" customFormat="1" ht="94.5" x14ac:dyDescent="0.25">
      <c r="A126" s="30" t="s">
        <v>236</v>
      </c>
      <c r="B126" s="10" t="s">
        <v>1</v>
      </c>
      <c r="C126" s="10" t="s">
        <v>194</v>
      </c>
      <c r="D126" s="10" t="s">
        <v>233</v>
      </c>
      <c r="E126" s="10"/>
      <c r="F126" s="16">
        <v>1386</v>
      </c>
      <c r="G126" s="16">
        <v>1385.22</v>
      </c>
      <c r="H126" s="20">
        <f t="shared" ref="H126:H128" si="17">SUM(G126/F126%)</f>
        <v>99.943722943722946</v>
      </c>
    </row>
    <row r="127" spans="1:8" s="23" customFormat="1" ht="15.75" x14ac:dyDescent="0.25">
      <c r="A127" s="30" t="s">
        <v>237</v>
      </c>
      <c r="B127" s="10" t="s">
        <v>1</v>
      </c>
      <c r="C127" s="10" t="s">
        <v>194</v>
      </c>
      <c r="D127" s="10" t="s">
        <v>234</v>
      </c>
      <c r="E127" s="10"/>
      <c r="F127" s="16">
        <v>1386</v>
      </c>
      <c r="G127" s="16">
        <v>1385.22</v>
      </c>
      <c r="H127" s="20">
        <f t="shared" si="17"/>
        <v>99.943722943722946</v>
      </c>
    </row>
    <row r="128" spans="1:8" s="23" customFormat="1" ht="63" x14ac:dyDescent="0.25">
      <c r="A128" s="30" t="s">
        <v>240</v>
      </c>
      <c r="B128" s="10" t="s">
        <v>1</v>
      </c>
      <c r="C128" s="10" t="s">
        <v>194</v>
      </c>
      <c r="D128" s="10" t="s">
        <v>239</v>
      </c>
      <c r="E128" s="10"/>
      <c r="F128" s="16">
        <v>1386</v>
      </c>
      <c r="G128" s="16">
        <v>1385.22</v>
      </c>
      <c r="H128" s="20">
        <f t="shared" si="17"/>
        <v>99.943722943722946</v>
      </c>
    </row>
    <row r="129" spans="1:8" s="23" customFormat="1" ht="63" x14ac:dyDescent="0.25">
      <c r="A129" s="4" t="s">
        <v>77</v>
      </c>
      <c r="B129" s="10" t="s">
        <v>1</v>
      </c>
      <c r="C129" s="10" t="s">
        <v>194</v>
      </c>
      <c r="D129" s="10" t="s">
        <v>78</v>
      </c>
      <c r="E129" s="10"/>
      <c r="F129" s="16">
        <v>1386</v>
      </c>
      <c r="G129" s="16">
        <v>1385.22</v>
      </c>
      <c r="H129" s="20">
        <f t="shared" si="15"/>
        <v>99.943722943722946</v>
      </c>
    </row>
    <row r="130" spans="1:8" ht="94.5" x14ac:dyDescent="0.25">
      <c r="A130" s="6" t="s">
        <v>152</v>
      </c>
      <c r="B130" s="13" t="s">
        <v>1</v>
      </c>
      <c r="C130" s="13" t="s">
        <v>194</v>
      </c>
      <c r="D130" s="13" t="s">
        <v>78</v>
      </c>
      <c r="E130" s="13" t="s">
        <v>120</v>
      </c>
      <c r="F130" s="17">
        <v>1386</v>
      </c>
      <c r="G130" s="17">
        <v>1385.22</v>
      </c>
      <c r="H130" s="18">
        <f t="shared" si="15"/>
        <v>99.943722943722946</v>
      </c>
    </row>
    <row r="131" spans="1:8" s="23" customFormat="1" ht="15.75" x14ac:dyDescent="0.25">
      <c r="A131" s="4" t="s">
        <v>13</v>
      </c>
      <c r="B131" s="10" t="s">
        <v>1</v>
      </c>
      <c r="C131" s="10" t="s">
        <v>195</v>
      </c>
      <c r="D131" s="10"/>
      <c r="E131" s="10"/>
      <c r="F131" s="16">
        <v>238.22</v>
      </c>
      <c r="G131" s="16">
        <v>138.22</v>
      </c>
      <c r="H131" s="15">
        <f t="shared" si="15"/>
        <v>58.0219964738477</v>
      </c>
    </row>
    <row r="132" spans="1:8" s="23" customFormat="1" ht="15.75" x14ac:dyDescent="0.25">
      <c r="A132" s="24" t="s">
        <v>223</v>
      </c>
      <c r="B132" s="10" t="s">
        <v>1</v>
      </c>
      <c r="C132" s="10" t="s">
        <v>195</v>
      </c>
      <c r="D132" s="10" t="s">
        <v>226</v>
      </c>
      <c r="E132" s="10"/>
      <c r="F132" s="28">
        <v>238.22</v>
      </c>
      <c r="G132" s="28">
        <v>138.22</v>
      </c>
      <c r="H132" s="20">
        <f t="shared" ref="H132:H133" si="18">SUM(G132/F132%)</f>
        <v>58.0219964738477</v>
      </c>
    </row>
    <row r="133" spans="1:8" s="23" customFormat="1" ht="15.75" x14ac:dyDescent="0.25">
      <c r="A133" s="24" t="s">
        <v>224</v>
      </c>
      <c r="B133" s="10" t="s">
        <v>1</v>
      </c>
      <c r="C133" s="10" t="s">
        <v>195</v>
      </c>
      <c r="D133" s="10" t="s">
        <v>227</v>
      </c>
      <c r="E133" s="10"/>
      <c r="F133" s="28">
        <v>238.22</v>
      </c>
      <c r="G133" s="28">
        <v>138.22</v>
      </c>
      <c r="H133" s="20">
        <f t="shared" si="18"/>
        <v>58.0219964738477</v>
      </c>
    </row>
    <row r="134" spans="1:8" s="23" customFormat="1" ht="31.5" x14ac:dyDescent="0.25">
      <c r="A134" s="24" t="s">
        <v>225</v>
      </c>
      <c r="B134" s="10" t="s">
        <v>1</v>
      </c>
      <c r="C134" s="10" t="s">
        <v>195</v>
      </c>
      <c r="D134" s="10" t="s">
        <v>228</v>
      </c>
      <c r="E134" s="10"/>
      <c r="F134" s="16">
        <v>138.22</v>
      </c>
      <c r="G134" s="16">
        <v>138.22</v>
      </c>
      <c r="H134" s="20">
        <f t="shared" ref="H134" si="19">SUM(G134/F134%)</f>
        <v>99.999999999999986</v>
      </c>
    </row>
    <row r="135" spans="1:8" s="23" customFormat="1" ht="78.75" x14ac:dyDescent="0.25">
      <c r="A135" s="4" t="s">
        <v>34</v>
      </c>
      <c r="B135" s="10" t="s">
        <v>1</v>
      </c>
      <c r="C135" s="10" t="s">
        <v>195</v>
      </c>
      <c r="D135" s="10" t="s">
        <v>79</v>
      </c>
      <c r="E135" s="10"/>
      <c r="F135" s="16">
        <v>138.22</v>
      </c>
      <c r="G135" s="16">
        <v>138.22</v>
      </c>
      <c r="H135" s="20">
        <f t="shared" si="15"/>
        <v>99.999999999999986</v>
      </c>
    </row>
    <row r="136" spans="1:8" ht="94.5" x14ac:dyDescent="0.25">
      <c r="A136" s="6" t="s">
        <v>153</v>
      </c>
      <c r="B136" s="13" t="s">
        <v>1</v>
      </c>
      <c r="C136" s="13" t="s">
        <v>195</v>
      </c>
      <c r="D136" s="13" t="s">
        <v>79</v>
      </c>
      <c r="E136" s="13" t="s">
        <v>130</v>
      </c>
      <c r="F136" s="17">
        <v>138.22</v>
      </c>
      <c r="G136" s="17">
        <v>138.22</v>
      </c>
      <c r="H136" s="18">
        <f t="shared" si="15"/>
        <v>99.999999999999986</v>
      </c>
    </row>
    <row r="137" spans="1:8" s="23" customFormat="1" ht="15.75" x14ac:dyDescent="0.25">
      <c r="A137" s="24" t="s">
        <v>230</v>
      </c>
      <c r="B137" s="10" t="s">
        <v>1</v>
      </c>
      <c r="C137" s="10" t="s">
        <v>195</v>
      </c>
      <c r="D137" s="10" t="s">
        <v>229</v>
      </c>
      <c r="E137" s="10"/>
      <c r="F137" s="16">
        <v>100</v>
      </c>
      <c r="G137" s="16">
        <v>0</v>
      </c>
      <c r="H137" s="20">
        <f t="shared" ref="H137" si="20">SUM(G137/F137%)</f>
        <v>0</v>
      </c>
    </row>
    <row r="138" spans="1:8" s="23" customFormat="1" ht="63" x14ac:dyDescent="0.25">
      <c r="A138" s="4" t="s">
        <v>32</v>
      </c>
      <c r="B138" s="10" t="s">
        <v>1</v>
      </c>
      <c r="C138" s="10" t="s">
        <v>195</v>
      </c>
      <c r="D138" s="10" t="s">
        <v>76</v>
      </c>
      <c r="E138" s="10"/>
      <c r="F138" s="16">
        <v>100</v>
      </c>
      <c r="G138" s="16">
        <v>0</v>
      </c>
      <c r="H138" s="20">
        <f t="shared" si="15"/>
        <v>0</v>
      </c>
    </row>
    <row r="139" spans="1:8" ht="94.5" x14ac:dyDescent="0.25">
      <c r="A139" s="6" t="s">
        <v>151</v>
      </c>
      <c r="B139" s="13" t="s">
        <v>1</v>
      </c>
      <c r="C139" s="13" t="s">
        <v>195</v>
      </c>
      <c r="D139" s="13" t="s">
        <v>76</v>
      </c>
      <c r="E139" s="13" t="s">
        <v>120</v>
      </c>
      <c r="F139" s="17">
        <v>100</v>
      </c>
      <c r="G139" s="17">
        <v>0</v>
      </c>
      <c r="H139" s="18">
        <f t="shared" si="15"/>
        <v>0</v>
      </c>
    </row>
    <row r="140" spans="1:8" s="23" customFormat="1" ht="15.75" x14ac:dyDescent="0.25">
      <c r="A140" s="4" t="s">
        <v>14</v>
      </c>
      <c r="B140" s="10" t="s">
        <v>1</v>
      </c>
      <c r="C140" s="10" t="s">
        <v>196</v>
      </c>
      <c r="D140" s="10"/>
      <c r="E140" s="10"/>
      <c r="F140" s="16">
        <v>74145.73</v>
      </c>
      <c r="G140" s="16">
        <f>SUM(G144+G148+G151+G154+G156+G158+G162+G165)</f>
        <v>69949.85500000001</v>
      </c>
      <c r="H140" s="15">
        <f t="shared" si="15"/>
        <v>94.341042970377416</v>
      </c>
    </row>
    <row r="141" spans="1:8" s="23" customFormat="1" ht="94.5" x14ac:dyDescent="0.25">
      <c r="A141" s="30" t="s">
        <v>236</v>
      </c>
      <c r="B141" s="10" t="s">
        <v>1</v>
      </c>
      <c r="C141" s="10" t="s">
        <v>196</v>
      </c>
      <c r="D141" s="10" t="s">
        <v>233</v>
      </c>
      <c r="E141" s="10"/>
      <c r="F141" s="16">
        <f>SUM(F142+F146+F160)</f>
        <v>74145.736749999996</v>
      </c>
      <c r="G141" s="16">
        <f>SUM(G142+G146+G160)</f>
        <v>69949.854999999996</v>
      </c>
      <c r="H141" s="20">
        <f t="shared" ref="H141:H143" si="21">SUM(G141/F141%)</f>
        <v>94.34103438185879</v>
      </c>
    </row>
    <row r="142" spans="1:8" s="23" customFormat="1" ht="15.75" x14ac:dyDescent="0.25">
      <c r="A142" s="30" t="s">
        <v>251</v>
      </c>
      <c r="B142" s="10" t="s">
        <v>1</v>
      </c>
      <c r="C142" s="10" t="s">
        <v>196</v>
      </c>
      <c r="D142" s="10" t="s">
        <v>249</v>
      </c>
      <c r="E142" s="10"/>
      <c r="F142" s="16">
        <v>14472.36918</v>
      </c>
      <c r="G142" s="16">
        <v>14472.36918</v>
      </c>
      <c r="H142" s="20">
        <f t="shared" si="21"/>
        <v>100.00000000000001</v>
      </c>
    </row>
    <row r="143" spans="1:8" s="23" customFormat="1" ht="31.5" x14ac:dyDescent="0.25">
      <c r="A143" s="30" t="s">
        <v>252</v>
      </c>
      <c r="B143" s="10" t="s">
        <v>1</v>
      </c>
      <c r="C143" s="10" t="s">
        <v>196</v>
      </c>
      <c r="D143" s="10" t="s">
        <v>250</v>
      </c>
      <c r="E143" s="10"/>
      <c r="F143" s="16">
        <v>14472.36918</v>
      </c>
      <c r="G143" s="16">
        <v>14472.36918</v>
      </c>
      <c r="H143" s="20">
        <f t="shared" si="21"/>
        <v>100.00000000000001</v>
      </c>
    </row>
    <row r="144" spans="1:8" s="23" customFormat="1" ht="31.5" x14ac:dyDescent="0.25">
      <c r="A144" s="4" t="s">
        <v>111</v>
      </c>
      <c r="B144" s="10" t="s">
        <v>1</v>
      </c>
      <c r="C144" s="10" t="s">
        <v>196</v>
      </c>
      <c r="D144" s="10" t="s">
        <v>112</v>
      </c>
      <c r="E144" s="10"/>
      <c r="F144" s="16">
        <v>14472.36918</v>
      </c>
      <c r="G144" s="16">
        <v>14472.36918</v>
      </c>
      <c r="H144" s="20">
        <f t="shared" si="15"/>
        <v>100.00000000000001</v>
      </c>
    </row>
    <row r="145" spans="1:8" ht="63" x14ac:dyDescent="0.25">
      <c r="A145" s="6" t="s">
        <v>154</v>
      </c>
      <c r="B145" s="13" t="s">
        <v>1</v>
      </c>
      <c r="C145" s="13" t="s">
        <v>196</v>
      </c>
      <c r="D145" s="13" t="s">
        <v>112</v>
      </c>
      <c r="E145" s="13" t="s">
        <v>120</v>
      </c>
      <c r="F145" s="17">
        <v>14472.36918</v>
      </c>
      <c r="G145" s="17">
        <v>14472.36918</v>
      </c>
      <c r="H145" s="18">
        <f t="shared" si="15"/>
        <v>100.00000000000001</v>
      </c>
    </row>
    <row r="146" spans="1:8" s="23" customFormat="1" ht="15.75" x14ac:dyDescent="0.25">
      <c r="A146" s="30" t="s">
        <v>237</v>
      </c>
      <c r="B146" s="10" t="s">
        <v>1</v>
      </c>
      <c r="C146" s="10" t="s">
        <v>196</v>
      </c>
      <c r="D146" s="10" t="s">
        <v>234</v>
      </c>
      <c r="E146" s="10"/>
      <c r="F146" s="28">
        <f>SUM(F147)</f>
        <v>46699.466390000001</v>
      </c>
      <c r="G146" s="28">
        <f>SUM(G147)</f>
        <v>42503.584640000001</v>
      </c>
      <c r="H146" s="20">
        <f t="shared" si="15"/>
        <v>91.015139841301291</v>
      </c>
    </row>
    <row r="147" spans="1:8" s="23" customFormat="1" ht="63" x14ac:dyDescent="0.25">
      <c r="A147" s="30" t="s">
        <v>240</v>
      </c>
      <c r="B147" s="10" t="s">
        <v>1</v>
      </c>
      <c r="C147" s="10" t="s">
        <v>196</v>
      </c>
      <c r="D147" s="10" t="s">
        <v>239</v>
      </c>
      <c r="E147" s="10"/>
      <c r="F147" s="28">
        <f>SUM(F148+F151+F154+F156+F158)</f>
        <v>46699.466390000001</v>
      </c>
      <c r="G147" s="28">
        <f>SUM(G148+G151+G154+G156+G158)</f>
        <v>42503.584640000001</v>
      </c>
      <c r="H147" s="20">
        <f t="shared" si="15"/>
        <v>91.015139841301291</v>
      </c>
    </row>
    <row r="148" spans="1:8" s="23" customFormat="1" ht="31.5" x14ac:dyDescent="0.25">
      <c r="A148" s="4" t="s">
        <v>117</v>
      </c>
      <c r="B148" s="10" t="s">
        <v>1</v>
      </c>
      <c r="C148" s="10" t="s">
        <v>196</v>
      </c>
      <c r="D148" s="10" t="s">
        <v>118</v>
      </c>
      <c r="E148" s="10"/>
      <c r="F148" s="33">
        <f>SUM(F149:F150)</f>
        <v>23112.316590000002</v>
      </c>
      <c r="G148" s="33">
        <f>SUM(G149:G150)</f>
        <v>19447.82</v>
      </c>
      <c r="H148" s="20">
        <f t="shared" si="15"/>
        <v>84.144832147265063</v>
      </c>
    </row>
    <row r="149" spans="1:8" ht="126" x14ac:dyDescent="0.25">
      <c r="A149" s="6" t="s">
        <v>155</v>
      </c>
      <c r="B149" s="13" t="s">
        <v>1</v>
      </c>
      <c r="C149" s="13" t="s">
        <v>196</v>
      </c>
      <c r="D149" s="13" t="s">
        <v>118</v>
      </c>
      <c r="E149" s="13" t="s">
        <v>126</v>
      </c>
      <c r="F149" s="17">
        <v>9346.1290000000008</v>
      </c>
      <c r="G149" s="17">
        <v>6682.27</v>
      </c>
      <c r="H149" s="18">
        <f t="shared" si="15"/>
        <v>71.497729166802642</v>
      </c>
    </row>
    <row r="150" spans="1:8" ht="63" x14ac:dyDescent="0.25">
      <c r="A150" s="6" t="s">
        <v>156</v>
      </c>
      <c r="B150" s="13" t="s">
        <v>1</v>
      </c>
      <c r="C150" s="13" t="s">
        <v>196</v>
      </c>
      <c r="D150" s="13" t="s">
        <v>118</v>
      </c>
      <c r="E150" s="13" t="s">
        <v>120</v>
      </c>
      <c r="F150" s="17">
        <v>13766.18759</v>
      </c>
      <c r="G150" s="17">
        <v>12765.55</v>
      </c>
      <c r="H150" s="18">
        <f t="shared" si="15"/>
        <v>92.731193124762584</v>
      </c>
    </row>
    <row r="151" spans="1:8" s="23" customFormat="1" ht="15.75" x14ac:dyDescent="0.25">
      <c r="A151" s="4" t="s">
        <v>80</v>
      </c>
      <c r="B151" s="10" t="s">
        <v>1</v>
      </c>
      <c r="C151" s="10" t="s">
        <v>196</v>
      </c>
      <c r="D151" s="10" t="s">
        <v>81</v>
      </c>
      <c r="E151" s="10"/>
      <c r="F151" s="16">
        <v>9030</v>
      </c>
      <c r="G151" s="16">
        <f>SUM(G152:G153)</f>
        <v>8641.4340000000011</v>
      </c>
      <c r="H151" s="15">
        <f t="shared" si="15"/>
        <v>95.696943521594704</v>
      </c>
    </row>
    <row r="152" spans="1:8" ht="63" x14ac:dyDescent="0.25">
      <c r="A152" s="6" t="s">
        <v>157</v>
      </c>
      <c r="B152" s="13" t="s">
        <v>1</v>
      </c>
      <c r="C152" s="13" t="s">
        <v>196</v>
      </c>
      <c r="D152" s="13" t="s">
        <v>81</v>
      </c>
      <c r="E152" s="13" t="s">
        <v>120</v>
      </c>
      <c r="F152" s="17">
        <v>9020</v>
      </c>
      <c r="G152" s="17">
        <v>8639.8150000000005</v>
      </c>
      <c r="H152" s="19">
        <f t="shared" si="15"/>
        <v>95.785088691796005</v>
      </c>
    </row>
    <row r="153" spans="1:8" ht="31.5" x14ac:dyDescent="0.25">
      <c r="A153" s="6" t="s">
        <v>158</v>
      </c>
      <c r="B153" s="13" t="s">
        <v>1</v>
      </c>
      <c r="C153" s="13" t="s">
        <v>196</v>
      </c>
      <c r="D153" s="13" t="s">
        <v>81</v>
      </c>
      <c r="E153" s="13" t="s">
        <v>122</v>
      </c>
      <c r="F153" s="17">
        <v>10</v>
      </c>
      <c r="G153" s="17">
        <v>1.619</v>
      </c>
      <c r="H153" s="19">
        <f t="shared" si="15"/>
        <v>16.189999999999998</v>
      </c>
    </row>
    <row r="154" spans="1:8" s="23" customFormat="1" ht="31.5" x14ac:dyDescent="0.25">
      <c r="A154" s="4" t="s">
        <v>103</v>
      </c>
      <c r="B154" s="10" t="s">
        <v>1</v>
      </c>
      <c r="C154" s="10" t="s">
        <v>196</v>
      </c>
      <c r="D154" s="10" t="s">
        <v>104</v>
      </c>
      <c r="E154" s="10"/>
      <c r="F154" s="16">
        <v>300</v>
      </c>
      <c r="G154" s="16">
        <v>300</v>
      </c>
      <c r="H154" s="15">
        <f t="shared" si="15"/>
        <v>100</v>
      </c>
    </row>
    <row r="155" spans="1:8" ht="63" x14ac:dyDescent="0.25">
      <c r="A155" s="6" t="s">
        <v>159</v>
      </c>
      <c r="B155" s="13" t="s">
        <v>1</v>
      </c>
      <c r="C155" s="13" t="s">
        <v>196</v>
      </c>
      <c r="D155" s="13" t="s">
        <v>104</v>
      </c>
      <c r="E155" s="13" t="s">
        <v>120</v>
      </c>
      <c r="F155" s="17">
        <v>300</v>
      </c>
      <c r="G155" s="17">
        <v>300</v>
      </c>
      <c r="H155" s="19">
        <f t="shared" si="15"/>
        <v>100</v>
      </c>
    </row>
    <row r="156" spans="1:8" s="23" customFormat="1" ht="31.5" x14ac:dyDescent="0.25">
      <c r="A156" s="4" t="s">
        <v>82</v>
      </c>
      <c r="B156" s="10" t="s">
        <v>1</v>
      </c>
      <c r="C156" s="10" t="s">
        <v>196</v>
      </c>
      <c r="D156" s="10" t="s">
        <v>83</v>
      </c>
      <c r="E156" s="10"/>
      <c r="F156" s="16">
        <v>11757.669159999999</v>
      </c>
      <c r="G156" s="16">
        <f>SUM(G157)</f>
        <v>11614.85</v>
      </c>
      <c r="H156" s="20">
        <f t="shared" si="15"/>
        <v>98.785310608280469</v>
      </c>
    </row>
    <row r="157" spans="1:8" ht="63" x14ac:dyDescent="0.25">
      <c r="A157" s="6" t="s">
        <v>160</v>
      </c>
      <c r="B157" s="13" t="s">
        <v>1</v>
      </c>
      <c r="C157" s="13" t="s">
        <v>196</v>
      </c>
      <c r="D157" s="13" t="s">
        <v>83</v>
      </c>
      <c r="E157" s="13" t="s">
        <v>120</v>
      </c>
      <c r="F157" s="17">
        <v>11757.669159999999</v>
      </c>
      <c r="G157" s="17">
        <v>11614.85</v>
      </c>
      <c r="H157" s="18">
        <f t="shared" si="15"/>
        <v>98.785310608280469</v>
      </c>
    </row>
    <row r="158" spans="1:8" s="23" customFormat="1" ht="141.75" x14ac:dyDescent="0.25">
      <c r="A158" s="31" t="s">
        <v>84</v>
      </c>
      <c r="B158" s="10" t="s">
        <v>1</v>
      </c>
      <c r="C158" s="10" t="s">
        <v>196</v>
      </c>
      <c r="D158" s="10" t="s">
        <v>85</v>
      </c>
      <c r="E158" s="10"/>
      <c r="F158" s="16">
        <v>2499.4806400000002</v>
      </c>
      <c r="G158" s="16">
        <v>2499.4806400000002</v>
      </c>
      <c r="H158" s="20">
        <f t="shared" si="15"/>
        <v>100</v>
      </c>
    </row>
    <row r="159" spans="1:8" ht="173.25" x14ac:dyDescent="0.25">
      <c r="A159" s="7" t="s">
        <v>161</v>
      </c>
      <c r="B159" s="13" t="s">
        <v>1</v>
      </c>
      <c r="C159" s="13" t="s">
        <v>196</v>
      </c>
      <c r="D159" s="13" t="s">
        <v>85</v>
      </c>
      <c r="E159" s="13" t="s">
        <v>120</v>
      </c>
      <c r="F159" s="17">
        <v>2499.4806400000002</v>
      </c>
      <c r="G159" s="17">
        <v>2499.4806400000002</v>
      </c>
      <c r="H159" s="19">
        <f t="shared" si="15"/>
        <v>100</v>
      </c>
    </row>
    <row r="160" spans="1:8" s="23" customFormat="1" ht="15.75" x14ac:dyDescent="0.25">
      <c r="A160" s="32" t="s">
        <v>257</v>
      </c>
      <c r="B160" s="10" t="s">
        <v>1</v>
      </c>
      <c r="C160" s="10" t="s">
        <v>196</v>
      </c>
      <c r="D160" s="10" t="s">
        <v>243</v>
      </c>
      <c r="E160" s="10"/>
      <c r="F160" s="28">
        <f>SUM(F161+F164)</f>
        <v>12973.901179999999</v>
      </c>
      <c r="G160" s="28">
        <f>SUM(G161+G164)</f>
        <v>12973.901179999999</v>
      </c>
      <c r="H160" s="15">
        <f t="shared" ref="H160:H161" si="22">SUM(G160/F160%)</f>
        <v>100</v>
      </c>
    </row>
    <row r="161" spans="1:8" s="23" customFormat="1" ht="31.5" x14ac:dyDescent="0.25">
      <c r="A161" s="32" t="s">
        <v>256</v>
      </c>
      <c r="B161" s="10" t="s">
        <v>1</v>
      </c>
      <c r="C161" s="10" t="s">
        <v>196</v>
      </c>
      <c r="D161" s="10" t="s">
        <v>253</v>
      </c>
      <c r="E161" s="10"/>
      <c r="F161" s="16">
        <v>513.28845999999999</v>
      </c>
      <c r="G161" s="16">
        <v>513.28845999999999</v>
      </c>
      <c r="H161" s="15">
        <f t="shared" si="22"/>
        <v>100</v>
      </c>
    </row>
    <row r="162" spans="1:8" s="23" customFormat="1" ht="63" x14ac:dyDescent="0.25">
      <c r="A162" s="4" t="s">
        <v>38</v>
      </c>
      <c r="B162" s="10" t="s">
        <v>1</v>
      </c>
      <c r="C162" s="10" t="s">
        <v>196</v>
      </c>
      <c r="D162" s="10" t="s">
        <v>110</v>
      </c>
      <c r="E162" s="10"/>
      <c r="F162" s="16">
        <v>513.28845999999999</v>
      </c>
      <c r="G162" s="16">
        <v>513.28845999999999</v>
      </c>
      <c r="H162" s="15">
        <f t="shared" si="15"/>
        <v>100</v>
      </c>
    </row>
    <row r="163" spans="1:8" ht="110.25" x14ac:dyDescent="0.25">
      <c r="A163" s="6" t="s">
        <v>162</v>
      </c>
      <c r="B163" s="13" t="s">
        <v>1</v>
      </c>
      <c r="C163" s="13" t="s">
        <v>73</v>
      </c>
      <c r="D163" s="13" t="s">
        <v>110</v>
      </c>
      <c r="E163" s="13" t="s">
        <v>120</v>
      </c>
      <c r="F163" s="17">
        <v>513.28845999999999</v>
      </c>
      <c r="G163" s="17">
        <v>513.28845999999999</v>
      </c>
      <c r="H163" s="18">
        <f t="shared" si="15"/>
        <v>100</v>
      </c>
    </row>
    <row r="164" spans="1:8" s="23" customFormat="1" ht="47.25" x14ac:dyDescent="0.25">
      <c r="A164" s="30" t="s">
        <v>255</v>
      </c>
      <c r="B164" s="10" t="s">
        <v>1</v>
      </c>
      <c r="C164" s="10" t="s">
        <v>196</v>
      </c>
      <c r="D164" s="10" t="s">
        <v>254</v>
      </c>
      <c r="E164" s="10"/>
      <c r="F164" s="16">
        <v>12460.612719999999</v>
      </c>
      <c r="G164" s="16">
        <v>12460.612719999999</v>
      </c>
      <c r="H164" s="20">
        <f t="shared" ref="H164" si="23">SUM(G164/F164%)</f>
        <v>100</v>
      </c>
    </row>
    <row r="165" spans="1:8" s="23" customFormat="1" ht="63" x14ac:dyDescent="0.25">
      <c r="A165" s="4" t="s">
        <v>113</v>
      </c>
      <c r="B165" s="10" t="s">
        <v>1</v>
      </c>
      <c r="C165" s="10" t="s">
        <v>196</v>
      </c>
      <c r="D165" s="10" t="s">
        <v>114</v>
      </c>
      <c r="E165" s="10"/>
      <c r="F165" s="16">
        <v>12460.612719999999</v>
      </c>
      <c r="G165" s="16">
        <v>12460.612719999999</v>
      </c>
      <c r="H165" s="20">
        <f t="shared" si="15"/>
        <v>100</v>
      </c>
    </row>
    <row r="166" spans="1:8" ht="94.5" x14ac:dyDescent="0.25">
      <c r="A166" s="6" t="s">
        <v>163</v>
      </c>
      <c r="B166" s="13" t="s">
        <v>1</v>
      </c>
      <c r="C166" s="13" t="s">
        <v>196</v>
      </c>
      <c r="D166" s="13" t="s">
        <v>114</v>
      </c>
      <c r="E166" s="13" t="s">
        <v>120</v>
      </c>
      <c r="F166" s="17">
        <v>12460.612720000001</v>
      </c>
      <c r="G166" s="17">
        <v>12460.612720000001</v>
      </c>
      <c r="H166" s="18">
        <f t="shared" si="15"/>
        <v>100</v>
      </c>
    </row>
    <row r="167" spans="1:8" s="23" customFormat="1" ht="15.75" x14ac:dyDescent="0.25">
      <c r="A167" s="4" t="s">
        <v>15</v>
      </c>
      <c r="B167" s="10" t="s">
        <v>1</v>
      </c>
      <c r="C167" s="10" t="s">
        <v>197</v>
      </c>
      <c r="D167" s="10"/>
      <c r="E167" s="10"/>
      <c r="F167" s="16">
        <v>978.03</v>
      </c>
      <c r="G167" s="16">
        <f>SUM(G168+G179)</f>
        <v>960.15459999999996</v>
      </c>
      <c r="H167" s="15">
        <f t="shared" si="15"/>
        <v>98.17230555299939</v>
      </c>
    </row>
    <row r="168" spans="1:8" s="23" customFormat="1" ht="47.25" x14ac:dyDescent="0.25">
      <c r="A168" s="4" t="s">
        <v>105</v>
      </c>
      <c r="B168" s="10" t="s">
        <v>1</v>
      </c>
      <c r="C168" s="10" t="s">
        <v>198</v>
      </c>
      <c r="D168" s="10"/>
      <c r="E168" s="10"/>
      <c r="F168" s="16">
        <v>110.9</v>
      </c>
      <c r="G168" s="16">
        <f>SUM(G172+G177)</f>
        <v>109.245</v>
      </c>
      <c r="H168" s="15">
        <f t="shared" si="15"/>
        <v>98.507664562669078</v>
      </c>
    </row>
    <row r="169" spans="1:8" s="23" customFormat="1" ht="15.75" x14ac:dyDescent="0.25">
      <c r="A169" s="24" t="s">
        <v>223</v>
      </c>
      <c r="B169" s="10" t="s">
        <v>1</v>
      </c>
      <c r="C169" s="10" t="s">
        <v>198</v>
      </c>
      <c r="D169" s="10" t="s">
        <v>226</v>
      </c>
      <c r="E169" s="10"/>
      <c r="F169" s="16">
        <v>100</v>
      </c>
      <c r="G169" s="16">
        <v>98.344999999999999</v>
      </c>
      <c r="H169" s="20">
        <f t="shared" ref="H169:H171" si="24">SUM(G169/F169%)</f>
        <v>98.344999999999999</v>
      </c>
    </row>
    <row r="170" spans="1:8" s="23" customFormat="1" ht="15.75" x14ac:dyDescent="0.25">
      <c r="A170" s="24" t="s">
        <v>224</v>
      </c>
      <c r="B170" s="10" t="s">
        <v>1</v>
      </c>
      <c r="C170" s="10" t="s">
        <v>198</v>
      </c>
      <c r="D170" s="10" t="s">
        <v>227</v>
      </c>
      <c r="E170" s="10"/>
      <c r="F170" s="16">
        <v>100</v>
      </c>
      <c r="G170" s="16">
        <v>98.344999999999999</v>
      </c>
      <c r="H170" s="20">
        <f t="shared" si="24"/>
        <v>98.344999999999999</v>
      </c>
    </row>
    <row r="171" spans="1:8" s="23" customFormat="1" ht="31.5" x14ac:dyDescent="0.25">
      <c r="A171" s="24" t="s">
        <v>225</v>
      </c>
      <c r="B171" s="10" t="s">
        <v>1</v>
      </c>
      <c r="C171" s="10" t="s">
        <v>198</v>
      </c>
      <c r="D171" s="10" t="s">
        <v>228</v>
      </c>
      <c r="E171" s="10"/>
      <c r="F171" s="16">
        <v>100</v>
      </c>
      <c r="G171" s="16">
        <v>98.344999999999999</v>
      </c>
      <c r="H171" s="20">
        <f t="shared" si="24"/>
        <v>98.344999999999999</v>
      </c>
    </row>
    <row r="172" spans="1:8" s="23" customFormat="1" ht="31.5" x14ac:dyDescent="0.25">
      <c r="A172" s="4" t="s">
        <v>28</v>
      </c>
      <c r="B172" s="10" t="s">
        <v>1</v>
      </c>
      <c r="C172" s="10" t="s">
        <v>198</v>
      </c>
      <c r="D172" s="10" t="s">
        <v>47</v>
      </c>
      <c r="E172" s="10"/>
      <c r="F172" s="16">
        <v>100</v>
      </c>
      <c r="G172" s="16">
        <v>98.344999999999999</v>
      </c>
      <c r="H172" s="20">
        <f t="shared" si="15"/>
        <v>98.344999999999999</v>
      </c>
    </row>
    <row r="173" spans="1:8" ht="63" x14ac:dyDescent="0.25">
      <c r="A173" s="6" t="s">
        <v>164</v>
      </c>
      <c r="B173" s="13" t="s">
        <v>1</v>
      </c>
      <c r="C173" s="13" t="s">
        <v>198</v>
      </c>
      <c r="D173" s="13" t="s">
        <v>47</v>
      </c>
      <c r="E173" s="13" t="s">
        <v>120</v>
      </c>
      <c r="F173" s="17">
        <v>100</v>
      </c>
      <c r="G173" s="17">
        <v>98.344999999999999</v>
      </c>
      <c r="H173" s="18">
        <f t="shared" si="15"/>
        <v>98.344999999999999</v>
      </c>
    </row>
    <row r="174" spans="1:8" s="23" customFormat="1" ht="94.5" x14ac:dyDescent="0.25">
      <c r="A174" s="30" t="s">
        <v>236</v>
      </c>
      <c r="B174" s="10" t="s">
        <v>1</v>
      </c>
      <c r="C174" s="10" t="s">
        <v>198</v>
      </c>
      <c r="D174" s="10" t="s">
        <v>233</v>
      </c>
      <c r="E174" s="10"/>
      <c r="F174" s="16">
        <v>10.9</v>
      </c>
      <c r="G174" s="16">
        <v>10.9</v>
      </c>
      <c r="H174" s="20">
        <f t="shared" ref="H174:H176" si="25">SUM(G174/F174%)</f>
        <v>100</v>
      </c>
    </row>
    <row r="175" spans="1:8" s="23" customFormat="1" ht="15.75" x14ac:dyDescent="0.25">
      <c r="A175" s="30" t="s">
        <v>237</v>
      </c>
      <c r="B175" s="10" t="s">
        <v>1</v>
      </c>
      <c r="C175" s="10" t="s">
        <v>198</v>
      </c>
      <c r="D175" s="10" t="s">
        <v>234</v>
      </c>
      <c r="E175" s="10"/>
      <c r="F175" s="16">
        <v>10.9</v>
      </c>
      <c r="G175" s="16">
        <v>10.9</v>
      </c>
      <c r="H175" s="20">
        <f t="shared" si="25"/>
        <v>100</v>
      </c>
    </row>
    <row r="176" spans="1:8" s="23" customFormat="1" ht="47.25" x14ac:dyDescent="0.25">
      <c r="A176" s="30" t="s">
        <v>259</v>
      </c>
      <c r="B176" s="10" t="s">
        <v>1</v>
      </c>
      <c r="C176" s="10" t="s">
        <v>198</v>
      </c>
      <c r="D176" s="10" t="s">
        <v>258</v>
      </c>
      <c r="E176" s="10"/>
      <c r="F176" s="16">
        <v>10.9</v>
      </c>
      <c r="G176" s="16">
        <v>10.9</v>
      </c>
      <c r="H176" s="20">
        <f t="shared" si="25"/>
        <v>100</v>
      </c>
    </row>
    <row r="177" spans="1:8" s="23" customFormat="1" ht="47.25" x14ac:dyDescent="0.25">
      <c r="A177" s="4" t="s">
        <v>91</v>
      </c>
      <c r="B177" s="10" t="s">
        <v>1</v>
      </c>
      <c r="C177" s="10" t="s">
        <v>198</v>
      </c>
      <c r="D177" s="10" t="s">
        <v>35</v>
      </c>
      <c r="E177" s="10"/>
      <c r="F177" s="16">
        <v>10.9</v>
      </c>
      <c r="G177" s="16">
        <v>10.9</v>
      </c>
      <c r="H177" s="20">
        <f t="shared" si="15"/>
        <v>100</v>
      </c>
    </row>
    <row r="178" spans="1:8" ht="78.75" x14ac:dyDescent="0.25">
      <c r="A178" s="6" t="s">
        <v>165</v>
      </c>
      <c r="B178" s="13" t="s">
        <v>1</v>
      </c>
      <c r="C178" s="13" t="s">
        <v>198</v>
      </c>
      <c r="D178" s="13" t="s">
        <v>35</v>
      </c>
      <c r="E178" s="13" t="s">
        <v>120</v>
      </c>
      <c r="F178" s="17">
        <v>10.9</v>
      </c>
      <c r="G178" s="17">
        <v>10.9</v>
      </c>
      <c r="H178" s="18">
        <f t="shared" si="15"/>
        <v>100</v>
      </c>
    </row>
    <row r="179" spans="1:8" s="23" customFormat="1" ht="15.75" x14ac:dyDescent="0.25">
      <c r="A179" s="4" t="s">
        <v>86</v>
      </c>
      <c r="B179" s="10" t="s">
        <v>1</v>
      </c>
      <c r="C179" s="10" t="s">
        <v>199</v>
      </c>
      <c r="D179" s="10"/>
      <c r="E179" s="10"/>
      <c r="F179" s="16">
        <v>867.13</v>
      </c>
      <c r="G179" s="16">
        <f>SUM(G183+G185)</f>
        <v>850.90959999999995</v>
      </c>
      <c r="H179" s="15">
        <f t="shared" si="15"/>
        <v>98.12941542790584</v>
      </c>
    </row>
    <row r="180" spans="1:8" s="23" customFormat="1" ht="94.5" x14ac:dyDescent="0.25">
      <c r="A180" s="30" t="s">
        <v>236</v>
      </c>
      <c r="B180" s="10" t="s">
        <v>1</v>
      </c>
      <c r="C180" s="10" t="s">
        <v>199</v>
      </c>
      <c r="D180" s="10" t="s">
        <v>233</v>
      </c>
      <c r="E180" s="10"/>
      <c r="F180" s="28">
        <v>867.13</v>
      </c>
      <c r="G180" s="28">
        <f t="shared" ref="G180:G182" si="26">SUM(G184+G186)</f>
        <v>850.9</v>
      </c>
      <c r="H180" s="20">
        <f t="shared" ref="H180:H182" si="27">SUM(G180/F180%)</f>
        <v>98.128308327471075</v>
      </c>
    </row>
    <row r="181" spans="1:8" s="23" customFormat="1" ht="15.75" x14ac:dyDescent="0.25">
      <c r="A181" s="30" t="s">
        <v>237</v>
      </c>
      <c r="B181" s="10" t="s">
        <v>1</v>
      </c>
      <c r="C181" s="10" t="s">
        <v>199</v>
      </c>
      <c r="D181" s="10" t="s">
        <v>234</v>
      </c>
      <c r="E181" s="10"/>
      <c r="F181" s="28">
        <v>867.13</v>
      </c>
      <c r="G181" s="28">
        <f t="shared" si="26"/>
        <v>19446.838799999998</v>
      </c>
      <c r="H181" s="20">
        <f t="shared" si="27"/>
        <v>2242.6670510765393</v>
      </c>
    </row>
    <row r="182" spans="1:8" s="23" customFormat="1" ht="31.5" x14ac:dyDescent="0.25">
      <c r="A182" s="30" t="s">
        <v>261</v>
      </c>
      <c r="B182" s="10" t="s">
        <v>1</v>
      </c>
      <c r="C182" s="10" t="s">
        <v>199</v>
      </c>
      <c r="D182" s="10" t="s">
        <v>260</v>
      </c>
      <c r="E182" s="10"/>
      <c r="F182" s="28">
        <v>867.13</v>
      </c>
      <c r="G182" s="28">
        <f t="shared" si="26"/>
        <v>19446.833999999999</v>
      </c>
      <c r="H182" s="20">
        <f t="shared" si="27"/>
        <v>2242.666497526322</v>
      </c>
    </row>
    <row r="183" spans="1:8" s="23" customFormat="1" ht="31.5" x14ac:dyDescent="0.25">
      <c r="A183" s="4" t="s">
        <v>87</v>
      </c>
      <c r="B183" s="10" t="s">
        <v>1</v>
      </c>
      <c r="C183" s="10" t="s">
        <v>199</v>
      </c>
      <c r="D183" s="10" t="s">
        <v>88</v>
      </c>
      <c r="E183" s="10"/>
      <c r="F183" s="16">
        <v>199.7</v>
      </c>
      <c r="G183" s="16">
        <v>196.6748</v>
      </c>
      <c r="H183" s="20">
        <f t="shared" si="15"/>
        <v>98.485127691537315</v>
      </c>
    </row>
    <row r="184" spans="1:8" ht="78.75" x14ac:dyDescent="0.25">
      <c r="A184" s="6" t="s">
        <v>166</v>
      </c>
      <c r="B184" s="13" t="s">
        <v>1</v>
      </c>
      <c r="C184" s="13" t="s">
        <v>199</v>
      </c>
      <c r="D184" s="13" t="s">
        <v>88</v>
      </c>
      <c r="E184" s="13" t="s">
        <v>120</v>
      </c>
      <c r="F184" s="17">
        <v>199.7</v>
      </c>
      <c r="G184" s="17">
        <v>196.67</v>
      </c>
      <c r="H184" s="18">
        <f t="shared" si="15"/>
        <v>98.482724086129195</v>
      </c>
    </row>
    <row r="185" spans="1:8" s="23" customFormat="1" ht="47.25" x14ac:dyDescent="0.25">
      <c r="A185" s="4" t="s">
        <v>89</v>
      </c>
      <c r="B185" s="10" t="s">
        <v>1</v>
      </c>
      <c r="C185" s="10" t="s">
        <v>199</v>
      </c>
      <c r="D185" s="10" t="s">
        <v>90</v>
      </c>
      <c r="E185" s="10"/>
      <c r="F185" s="16">
        <v>667.43</v>
      </c>
      <c r="G185" s="16">
        <v>654.23479999999995</v>
      </c>
      <c r="H185" s="20">
        <f t="shared" si="15"/>
        <v>98.022983683682185</v>
      </c>
    </row>
    <row r="186" spans="1:8" ht="141.75" x14ac:dyDescent="0.25">
      <c r="A186" s="7" t="s">
        <v>167</v>
      </c>
      <c r="B186" s="13" t="s">
        <v>1</v>
      </c>
      <c r="C186" s="13" t="s">
        <v>199</v>
      </c>
      <c r="D186" s="13" t="s">
        <v>90</v>
      </c>
      <c r="E186" s="13" t="s">
        <v>126</v>
      </c>
      <c r="F186" s="17">
        <v>667.43</v>
      </c>
      <c r="G186" s="17">
        <v>654.23</v>
      </c>
      <c r="H186" s="18">
        <f t="shared" si="15"/>
        <v>98.022264507139326</v>
      </c>
    </row>
    <row r="187" spans="1:8" s="23" customFormat="1" ht="15.75" x14ac:dyDescent="0.25">
      <c r="A187" s="4" t="s">
        <v>18</v>
      </c>
      <c r="B187" s="10" t="s">
        <v>1</v>
      </c>
      <c r="C187" s="10" t="s">
        <v>200</v>
      </c>
      <c r="D187" s="10"/>
      <c r="E187" s="10"/>
      <c r="F187" s="16">
        <v>19159.5</v>
      </c>
      <c r="G187" s="16">
        <f>SUM(G188)</f>
        <v>18792.603999999999</v>
      </c>
      <c r="H187" s="15">
        <f t="shared" si="15"/>
        <v>98.085043972963803</v>
      </c>
    </row>
    <row r="188" spans="1:8" s="23" customFormat="1" ht="15.75" x14ac:dyDescent="0.25">
      <c r="A188" s="4" t="s">
        <v>19</v>
      </c>
      <c r="B188" s="10" t="s">
        <v>1</v>
      </c>
      <c r="C188" s="10" t="s">
        <v>201</v>
      </c>
      <c r="D188" s="10"/>
      <c r="E188" s="10"/>
      <c r="F188" s="16">
        <v>19159.5</v>
      </c>
      <c r="G188" s="16">
        <f>SUM(G192+G195+G198+G200)</f>
        <v>18792.603999999999</v>
      </c>
      <c r="H188" s="15">
        <f t="shared" si="15"/>
        <v>98.085043972963803</v>
      </c>
    </row>
    <row r="189" spans="1:8" s="23" customFormat="1" ht="94.5" x14ac:dyDescent="0.25">
      <c r="A189" s="30" t="s">
        <v>236</v>
      </c>
      <c r="B189" s="10" t="s">
        <v>1</v>
      </c>
      <c r="C189" s="10" t="s">
        <v>201</v>
      </c>
      <c r="D189" s="10" t="s">
        <v>233</v>
      </c>
      <c r="E189" s="10"/>
      <c r="F189" s="28">
        <v>19159.5</v>
      </c>
      <c r="G189" s="28">
        <f>SUM(G190)</f>
        <v>18792.603999999999</v>
      </c>
      <c r="H189" s="20">
        <f t="shared" ref="H189:H191" si="28">SUM(G189/F189%)</f>
        <v>98.085043972963803</v>
      </c>
    </row>
    <row r="190" spans="1:8" s="23" customFormat="1" ht="15.75" x14ac:dyDescent="0.25">
      <c r="A190" s="30" t="s">
        <v>237</v>
      </c>
      <c r="B190" s="10" t="s">
        <v>1</v>
      </c>
      <c r="C190" s="10" t="s">
        <v>201</v>
      </c>
      <c r="D190" s="10" t="s">
        <v>234</v>
      </c>
      <c r="E190" s="10"/>
      <c r="F190" s="28">
        <v>19159.5</v>
      </c>
      <c r="G190" s="28">
        <f>SUM(G191)</f>
        <v>18792.603999999999</v>
      </c>
      <c r="H190" s="20">
        <f t="shared" si="28"/>
        <v>98.085043972963803</v>
      </c>
    </row>
    <row r="191" spans="1:8" s="23" customFormat="1" ht="47.25" x14ac:dyDescent="0.25">
      <c r="A191" s="30" t="s">
        <v>259</v>
      </c>
      <c r="B191" s="10" t="s">
        <v>1</v>
      </c>
      <c r="C191" s="10" t="s">
        <v>201</v>
      </c>
      <c r="D191" s="10" t="s">
        <v>258</v>
      </c>
      <c r="E191" s="10"/>
      <c r="F191" s="28">
        <v>19159.5</v>
      </c>
      <c r="G191" s="28">
        <f>SUM(G192+G195+G198+G200)</f>
        <v>18792.603999999999</v>
      </c>
      <c r="H191" s="20">
        <f t="shared" si="28"/>
        <v>98.085043972963803</v>
      </c>
    </row>
    <row r="192" spans="1:8" s="23" customFormat="1" ht="47.25" x14ac:dyDescent="0.25">
      <c r="A192" s="4" t="s">
        <v>91</v>
      </c>
      <c r="B192" s="10" t="s">
        <v>1</v>
      </c>
      <c r="C192" s="10" t="s">
        <v>201</v>
      </c>
      <c r="D192" s="10" t="s">
        <v>35</v>
      </c>
      <c r="E192" s="10"/>
      <c r="F192" s="16">
        <v>8112.93</v>
      </c>
      <c r="G192" s="16">
        <f>SUM(G193:G194)</f>
        <v>7793.4500000000007</v>
      </c>
      <c r="H192" s="20">
        <f t="shared" si="15"/>
        <v>96.062088542610383</v>
      </c>
    </row>
    <row r="193" spans="1:8" ht="126" x14ac:dyDescent="0.25">
      <c r="A193" s="7" t="s">
        <v>168</v>
      </c>
      <c r="B193" s="13" t="s">
        <v>1</v>
      </c>
      <c r="C193" s="13" t="s">
        <v>201</v>
      </c>
      <c r="D193" s="13" t="s">
        <v>35</v>
      </c>
      <c r="E193" s="13" t="s">
        <v>126</v>
      </c>
      <c r="F193" s="17">
        <v>5898.93</v>
      </c>
      <c r="G193" s="17">
        <v>5663.35</v>
      </c>
      <c r="H193" s="18">
        <f t="shared" si="15"/>
        <v>96.00639437999773</v>
      </c>
    </row>
    <row r="194" spans="1:8" ht="78.75" x14ac:dyDescent="0.25">
      <c r="A194" s="6" t="s">
        <v>165</v>
      </c>
      <c r="B194" s="13" t="s">
        <v>1</v>
      </c>
      <c r="C194" s="13" t="s">
        <v>201</v>
      </c>
      <c r="D194" s="13" t="s">
        <v>35</v>
      </c>
      <c r="E194" s="13" t="s">
        <v>120</v>
      </c>
      <c r="F194" s="17">
        <v>2214</v>
      </c>
      <c r="G194" s="17">
        <v>2130.1</v>
      </c>
      <c r="H194" s="18">
        <f t="shared" si="15"/>
        <v>96.210478771454376</v>
      </c>
    </row>
    <row r="195" spans="1:8" s="23" customFormat="1" ht="31.5" x14ac:dyDescent="0.25">
      <c r="A195" s="4" t="s">
        <v>92</v>
      </c>
      <c r="B195" s="10" t="s">
        <v>1</v>
      </c>
      <c r="C195" s="10" t="s">
        <v>201</v>
      </c>
      <c r="D195" s="10" t="s">
        <v>93</v>
      </c>
      <c r="E195" s="10"/>
      <c r="F195" s="16">
        <v>1161.17</v>
      </c>
      <c r="G195" s="16">
        <f>SUM(G196:G197)</f>
        <v>1147.3340000000001</v>
      </c>
      <c r="H195" s="20">
        <f t="shared" si="15"/>
        <v>98.808443208143515</v>
      </c>
    </row>
    <row r="196" spans="1:8" ht="112.15" customHeight="1" x14ac:dyDescent="0.25">
      <c r="A196" s="6" t="s">
        <v>169</v>
      </c>
      <c r="B196" s="13" t="s">
        <v>1</v>
      </c>
      <c r="C196" s="13" t="s">
        <v>201</v>
      </c>
      <c r="D196" s="13" t="s">
        <v>93</v>
      </c>
      <c r="E196" s="13" t="s">
        <v>126</v>
      </c>
      <c r="F196" s="17">
        <v>754.17</v>
      </c>
      <c r="G196" s="17">
        <v>740.40800000000002</v>
      </c>
      <c r="H196" s="18">
        <f t="shared" si="15"/>
        <v>98.175212485248693</v>
      </c>
    </row>
    <row r="197" spans="1:8" ht="63" x14ac:dyDescent="0.25">
      <c r="A197" s="6" t="s">
        <v>170</v>
      </c>
      <c r="B197" s="13" t="s">
        <v>1</v>
      </c>
      <c r="C197" s="13" t="s">
        <v>201</v>
      </c>
      <c r="D197" s="13" t="s">
        <v>93</v>
      </c>
      <c r="E197" s="13" t="s">
        <v>120</v>
      </c>
      <c r="F197" s="17">
        <v>407</v>
      </c>
      <c r="G197" s="17">
        <v>406.92599999999999</v>
      </c>
      <c r="H197" s="18">
        <f t="shared" si="15"/>
        <v>99.98181818181817</v>
      </c>
    </row>
    <row r="198" spans="1:8" s="23" customFormat="1" ht="47.25" x14ac:dyDescent="0.25">
      <c r="A198" s="4" t="s">
        <v>94</v>
      </c>
      <c r="B198" s="10" t="s">
        <v>1</v>
      </c>
      <c r="C198" s="10" t="s">
        <v>201</v>
      </c>
      <c r="D198" s="10" t="s">
        <v>95</v>
      </c>
      <c r="E198" s="10"/>
      <c r="F198" s="16">
        <v>4281</v>
      </c>
      <c r="G198" s="16">
        <f>SUM(G199)</f>
        <v>4247.42</v>
      </c>
      <c r="H198" s="20">
        <f t="shared" si="15"/>
        <v>99.215603830880639</v>
      </c>
    </row>
    <row r="199" spans="1:8" ht="78.75" x14ac:dyDescent="0.25">
      <c r="A199" s="6" t="s">
        <v>171</v>
      </c>
      <c r="B199" s="13" t="s">
        <v>1</v>
      </c>
      <c r="C199" s="13" t="s">
        <v>201</v>
      </c>
      <c r="D199" s="13" t="s">
        <v>95</v>
      </c>
      <c r="E199" s="13" t="s">
        <v>120</v>
      </c>
      <c r="F199" s="17">
        <v>4281</v>
      </c>
      <c r="G199" s="17">
        <v>4247.42</v>
      </c>
      <c r="H199" s="18">
        <f t="shared" si="15"/>
        <v>99.215603830880639</v>
      </c>
    </row>
    <row r="200" spans="1:8" s="23" customFormat="1" ht="157.5" x14ac:dyDescent="0.25">
      <c r="A200" s="31" t="s">
        <v>96</v>
      </c>
      <c r="B200" s="10" t="s">
        <v>1</v>
      </c>
      <c r="C200" s="10" t="s">
        <v>201</v>
      </c>
      <c r="D200" s="10" t="s">
        <v>97</v>
      </c>
      <c r="E200" s="10"/>
      <c r="F200" s="16">
        <v>5604.4</v>
      </c>
      <c r="G200" s="16">
        <f>SUM(G201)</f>
        <v>5604.4</v>
      </c>
      <c r="H200" s="20">
        <f t="shared" si="15"/>
        <v>100</v>
      </c>
    </row>
    <row r="201" spans="1:8" ht="236.25" x14ac:dyDescent="0.25">
      <c r="A201" s="7" t="s">
        <v>172</v>
      </c>
      <c r="B201" s="13" t="s">
        <v>1</v>
      </c>
      <c r="C201" s="13" t="s">
        <v>201</v>
      </c>
      <c r="D201" s="13" t="s">
        <v>97</v>
      </c>
      <c r="E201" s="13" t="s">
        <v>126</v>
      </c>
      <c r="F201" s="17">
        <v>5604.4</v>
      </c>
      <c r="G201" s="17">
        <v>5604.4</v>
      </c>
      <c r="H201" s="18">
        <f t="shared" si="15"/>
        <v>100</v>
      </c>
    </row>
    <row r="202" spans="1:8" s="23" customFormat="1" ht="15.75" x14ac:dyDescent="0.25">
      <c r="A202" s="4" t="s">
        <v>16</v>
      </c>
      <c r="B202" s="10" t="s">
        <v>1</v>
      </c>
      <c r="C202" s="10" t="s">
        <v>202</v>
      </c>
      <c r="D202" s="10"/>
      <c r="E202" s="10"/>
      <c r="F202" s="16">
        <v>1059.367</v>
      </c>
      <c r="G202" s="16">
        <f>SUM(G203)</f>
        <v>1007.1</v>
      </c>
      <c r="H202" s="15">
        <f t="shared" si="15"/>
        <v>95.066204629745883</v>
      </c>
    </row>
    <row r="203" spans="1:8" s="23" customFormat="1" ht="15.75" x14ac:dyDescent="0.25">
      <c r="A203" s="4" t="s">
        <v>17</v>
      </c>
      <c r="B203" s="10" t="s">
        <v>1</v>
      </c>
      <c r="C203" s="10" t="s">
        <v>203</v>
      </c>
      <c r="D203" s="10"/>
      <c r="E203" s="10"/>
      <c r="F203" s="16">
        <v>1059.367</v>
      </c>
      <c r="G203" s="16">
        <f>SUM(G208)</f>
        <v>1007.1</v>
      </c>
      <c r="H203" s="15">
        <f t="shared" si="15"/>
        <v>95.066204629745883</v>
      </c>
    </row>
    <row r="204" spans="1:8" s="23" customFormat="1" ht="31.5" x14ac:dyDescent="0.25">
      <c r="A204" s="24" t="s">
        <v>213</v>
      </c>
      <c r="B204" s="25" t="s">
        <v>1</v>
      </c>
      <c r="C204" s="10" t="s">
        <v>203</v>
      </c>
      <c r="D204" s="27" t="s">
        <v>215</v>
      </c>
      <c r="E204" s="10"/>
      <c r="F204" s="16">
        <v>1059.367</v>
      </c>
      <c r="G204" s="16">
        <f t="shared" ref="G204:G207" si="29">SUM(G205)</f>
        <v>1007.1</v>
      </c>
      <c r="H204" s="20">
        <f t="shared" ref="H204:H207" si="30">SUM(G204/F204%)</f>
        <v>95.066204629745883</v>
      </c>
    </row>
    <row r="205" spans="1:8" s="23" customFormat="1" ht="15.75" x14ac:dyDescent="0.25">
      <c r="A205" s="24" t="s">
        <v>223</v>
      </c>
      <c r="B205" s="25" t="s">
        <v>1</v>
      </c>
      <c r="C205" s="10" t="s">
        <v>203</v>
      </c>
      <c r="D205" s="27" t="s">
        <v>226</v>
      </c>
      <c r="E205" s="10"/>
      <c r="F205" s="16">
        <v>1059.367</v>
      </c>
      <c r="G205" s="16">
        <f t="shared" si="29"/>
        <v>1007.1</v>
      </c>
      <c r="H205" s="20">
        <f t="shared" si="30"/>
        <v>95.066204629745883</v>
      </c>
    </row>
    <row r="206" spans="1:8" s="23" customFormat="1" ht="15.75" x14ac:dyDescent="0.25">
      <c r="A206" s="24" t="s">
        <v>224</v>
      </c>
      <c r="B206" s="25" t="s">
        <v>1</v>
      </c>
      <c r="C206" s="10" t="s">
        <v>203</v>
      </c>
      <c r="D206" s="27" t="s">
        <v>227</v>
      </c>
      <c r="E206" s="10"/>
      <c r="F206" s="16">
        <v>1059.367</v>
      </c>
      <c r="G206" s="16">
        <f t="shared" si="29"/>
        <v>1007.1</v>
      </c>
      <c r="H206" s="20">
        <f t="shared" si="30"/>
        <v>95.066204629745883</v>
      </c>
    </row>
    <row r="207" spans="1:8" s="23" customFormat="1" ht="15.75" x14ac:dyDescent="0.25">
      <c r="A207" s="24" t="s">
        <v>230</v>
      </c>
      <c r="B207" s="25" t="s">
        <v>1</v>
      </c>
      <c r="C207" s="10" t="s">
        <v>203</v>
      </c>
      <c r="D207" s="27" t="s">
        <v>229</v>
      </c>
      <c r="E207" s="10"/>
      <c r="F207" s="16">
        <v>1059.367</v>
      </c>
      <c r="G207" s="16">
        <f t="shared" si="29"/>
        <v>1007.1</v>
      </c>
      <c r="H207" s="20">
        <f t="shared" si="30"/>
        <v>95.066204629745883</v>
      </c>
    </row>
    <row r="208" spans="1:8" s="23" customFormat="1" ht="31.5" x14ac:dyDescent="0.25">
      <c r="A208" s="4" t="s">
        <v>33</v>
      </c>
      <c r="B208" s="10" t="s">
        <v>1</v>
      </c>
      <c r="C208" s="10" t="s">
        <v>203</v>
      </c>
      <c r="D208" s="10" t="s">
        <v>98</v>
      </c>
      <c r="E208" s="10"/>
      <c r="F208" s="16">
        <v>1059.367</v>
      </c>
      <c r="G208" s="16">
        <f>SUM(G209)</f>
        <v>1007.1</v>
      </c>
      <c r="H208" s="20">
        <f t="shared" si="15"/>
        <v>95.066204629745883</v>
      </c>
    </row>
    <row r="209" spans="1:8" ht="47.25" x14ac:dyDescent="0.25">
      <c r="A209" s="6" t="s">
        <v>173</v>
      </c>
      <c r="B209" s="13" t="s">
        <v>1</v>
      </c>
      <c r="C209" s="13" t="s">
        <v>203</v>
      </c>
      <c r="D209" s="13" t="s">
        <v>98</v>
      </c>
      <c r="E209" s="13" t="s">
        <v>137</v>
      </c>
      <c r="F209" s="17">
        <v>1059.367</v>
      </c>
      <c r="G209" s="17">
        <v>1007.1</v>
      </c>
      <c r="H209" s="18">
        <f t="shared" si="15"/>
        <v>95.066204629745883</v>
      </c>
    </row>
    <row r="210" spans="1:8" s="23" customFormat="1" ht="15.75" x14ac:dyDescent="0.25">
      <c r="A210" s="4" t="s">
        <v>20</v>
      </c>
      <c r="B210" s="10" t="s">
        <v>1</v>
      </c>
      <c r="C210" s="10" t="s">
        <v>204</v>
      </c>
      <c r="D210" s="10"/>
      <c r="E210" s="10"/>
      <c r="F210" s="16">
        <v>1268.7</v>
      </c>
      <c r="G210" s="16">
        <f>SUM(G211)</f>
        <v>1152.24</v>
      </c>
      <c r="H210" s="15">
        <f t="shared" si="15"/>
        <v>90.820524946795928</v>
      </c>
    </row>
    <row r="211" spans="1:8" s="23" customFormat="1" ht="15.75" x14ac:dyDescent="0.25">
      <c r="A211" s="4" t="s">
        <v>21</v>
      </c>
      <c r="B211" s="10" t="s">
        <v>1</v>
      </c>
      <c r="C211" s="10" t="s">
        <v>205</v>
      </c>
      <c r="D211" s="10"/>
      <c r="E211" s="10"/>
      <c r="F211" s="16">
        <v>1268.7</v>
      </c>
      <c r="G211" s="16">
        <f>SUM(G215)</f>
        <v>1152.24</v>
      </c>
      <c r="H211" s="15">
        <f t="shared" si="15"/>
        <v>90.820524946795928</v>
      </c>
    </row>
    <row r="212" spans="1:8" s="23" customFormat="1" ht="94.5" x14ac:dyDescent="0.25">
      <c r="A212" s="30" t="s">
        <v>236</v>
      </c>
      <c r="B212" s="10" t="s">
        <v>1</v>
      </c>
      <c r="C212" s="10" t="s">
        <v>205</v>
      </c>
      <c r="D212" s="10" t="s">
        <v>233</v>
      </c>
      <c r="E212" s="10"/>
      <c r="F212" s="16">
        <v>1268.7</v>
      </c>
      <c r="G212" s="16">
        <f t="shared" ref="G212:G214" si="31">SUM(G213)</f>
        <v>1152.24</v>
      </c>
      <c r="H212" s="20">
        <f t="shared" ref="H212:H214" si="32">SUM(G212/F212%)</f>
        <v>90.820524946795928</v>
      </c>
    </row>
    <row r="213" spans="1:8" s="23" customFormat="1" ht="15.75" x14ac:dyDescent="0.25">
      <c r="A213" s="30" t="s">
        <v>237</v>
      </c>
      <c r="B213" s="10" t="s">
        <v>1</v>
      </c>
      <c r="C213" s="10" t="s">
        <v>205</v>
      </c>
      <c r="D213" s="10" t="s">
        <v>234</v>
      </c>
      <c r="E213" s="10"/>
      <c r="F213" s="16">
        <v>1268.7</v>
      </c>
      <c r="G213" s="16">
        <f t="shared" si="31"/>
        <v>1152.24</v>
      </c>
      <c r="H213" s="20">
        <f t="shared" si="32"/>
        <v>90.820524946795928</v>
      </c>
    </row>
    <row r="214" spans="1:8" s="23" customFormat="1" ht="47.25" x14ac:dyDescent="0.25">
      <c r="A214" s="30" t="s">
        <v>259</v>
      </c>
      <c r="B214" s="10" t="s">
        <v>1</v>
      </c>
      <c r="C214" s="10" t="s">
        <v>205</v>
      </c>
      <c r="D214" s="10" t="s">
        <v>258</v>
      </c>
      <c r="E214" s="10"/>
      <c r="F214" s="16">
        <v>1268.7</v>
      </c>
      <c r="G214" s="16">
        <f t="shared" si="31"/>
        <v>1152.24</v>
      </c>
      <c r="H214" s="20">
        <f t="shared" si="32"/>
        <v>90.820524946795928</v>
      </c>
    </row>
    <row r="215" spans="1:8" s="23" customFormat="1" ht="47.25" x14ac:dyDescent="0.25">
      <c r="A215" s="4" t="s">
        <v>99</v>
      </c>
      <c r="B215" s="10" t="s">
        <v>1</v>
      </c>
      <c r="C215" s="10" t="s">
        <v>205</v>
      </c>
      <c r="D215" s="10" t="s">
        <v>100</v>
      </c>
      <c r="E215" s="10"/>
      <c r="F215" s="16">
        <v>1268.7</v>
      </c>
      <c r="G215" s="16">
        <f>SUM(G216)</f>
        <v>1152.24</v>
      </c>
      <c r="H215" s="20">
        <f t="shared" ref="H215:H217" si="33">SUM(G215/F215%)</f>
        <v>90.820524946795928</v>
      </c>
    </row>
    <row r="216" spans="1:8" ht="78.75" x14ac:dyDescent="0.25">
      <c r="A216" s="6" t="s">
        <v>174</v>
      </c>
      <c r="B216" s="13" t="s">
        <v>1</v>
      </c>
      <c r="C216" s="13" t="s">
        <v>205</v>
      </c>
      <c r="D216" s="13" t="s">
        <v>100</v>
      </c>
      <c r="E216" s="13" t="s">
        <v>120</v>
      </c>
      <c r="F216" s="17">
        <v>1268.7</v>
      </c>
      <c r="G216" s="17">
        <v>1152.24</v>
      </c>
      <c r="H216" s="18">
        <f t="shared" si="33"/>
        <v>90.820524946795928</v>
      </c>
    </row>
    <row r="217" spans="1:8" ht="15.75" x14ac:dyDescent="0.25">
      <c r="A217" s="5" t="s">
        <v>101</v>
      </c>
      <c r="B217" s="10"/>
      <c r="C217" s="10"/>
      <c r="D217" s="10"/>
      <c r="E217" s="10"/>
      <c r="F217" s="16">
        <v>195620.23150999998</v>
      </c>
      <c r="G217" s="16">
        <f>SUM(G10)</f>
        <v>185135.59837000002</v>
      </c>
      <c r="H217" s="15">
        <f t="shared" si="33"/>
        <v>94.64031247736051</v>
      </c>
    </row>
  </sheetData>
  <mergeCells count="10">
    <mergeCell ref="E1:H1"/>
    <mergeCell ref="E2:H2"/>
    <mergeCell ref="E3:H3"/>
    <mergeCell ref="E4:H4"/>
    <mergeCell ref="A6:H7"/>
    <mergeCell ref="A8:A9"/>
    <mergeCell ref="F8:F9"/>
    <mergeCell ref="G8:G9"/>
    <mergeCell ref="H8:H9"/>
    <mergeCell ref="B8:E8"/>
  </mergeCells>
  <pageMargins left="0.70866141732283472" right="0.51181102362204722" top="0.35433070866141736" bottom="0.35433070866141736" header="0.31496062992125984" footer="0.31496062992125984"/>
  <pageSetup paperSize="9" scale="68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5</vt:lpstr>
      <vt:lpstr>'Прил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Семенова Екатерина Владмиировна</dc:creator>
  <cp:lastModifiedBy>Зайцева Катерина Владимировна</cp:lastModifiedBy>
  <cp:lastPrinted>2025-04-04T08:36:49Z</cp:lastPrinted>
  <dcterms:created xsi:type="dcterms:W3CDTF">2015-06-05T18:19:34Z</dcterms:created>
  <dcterms:modified xsi:type="dcterms:W3CDTF">2025-04-04T08:36:50Z</dcterms:modified>
</cp:coreProperties>
</file>