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Новосветское 1 чтение\"/>
    </mc:Choice>
  </mc:AlternateContent>
  <bookViews>
    <workbookView xWindow="0" yWindow="0" windowWidth="28800" windowHeight="1233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C11" i="1"/>
  <c r="D11" i="1"/>
  <c r="E53" i="1"/>
  <c r="D52" i="1"/>
  <c r="C52" i="1"/>
  <c r="E14" i="1"/>
  <c r="E62" i="1"/>
  <c r="D56" i="1"/>
  <c r="D61" i="1"/>
  <c r="C61" i="1"/>
  <c r="E40" i="1"/>
  <c r="E41" i="1"/>
  <c r="D39" i="1"/>
  <c r="C39" i="1"/>
  <c r="E18" i="1"/>
  <c r="E17" i="1"/>
  <c r="E16" i="1"/>
  <c r="E13" i="1"/>
  <c r="D33" i="1"/>
  <c r="D36" i="1"/>
  <c r="D42" i="1"/>
  <c r="D28" i="1"/>
  <c r="C28" i="1"/>
  <c r="D19" i="1"/>
  <c r="C19" i="1"/>
  <c r="C56" i="1"/>
  <c r="E57" i="1"/>
  <c r="C42" i="1"/>
  <c r="E44" i="1"/>
  <c r="E43" i="1"/>
  <c r="E60" i="1"/>
  <c r="E58" i="1"/>
  <c r="E55" i="1"/>
  <c r="E54" i="1"/>
  <c r="E51" i="1"/>
  <c r="E38" i="1"/>
  <c r="E37" i="1"/>
  <c r="E35" i="1"/>
  <c r="E34" i="1"/>
  <c r="E27" i="1"/>
  <c r="E22" i="1"/>
  <c r="E21" i="1"/>
  <c r="E20" i="1"/>
  <c r="E12" i="1"/>
  <c r="C33" i="1"/>
  <c r="D24" i="1"/>
  <c r="C24" i="1"/>
  <c r="D59" i="1"/>
  <c r="C59" i="1"/>
  <c r="E30" i="1"/>
  <c r="E29" i="1"/>
  <c r="D46" i="1"/>
  <c r="D26" i="1"/>
  <c r="C26" i="1"/>
  <c r="C46" i="1"/>
  <c r="C36" i="1"/>
  <c r="D10" i="1" l="1"/>
  <c r="E11" i="1"/>
  <c r="E39" i="1"/>
  <c r="E52" i="1"/>
  <c r="D32" i="1"/>
  <c r="E61" i="1"/>
  <c r="E59" i="1"/>
  <c r="E56" i="1"/>
  <c r="C50" i="1"/>
  <c r="C49" i="1" s="1"/>
  <c r="D50" i="1"/>
  <c r="D49" i="1" s="1"/>
  <c r="E42" i="1"/>
  <c r="E36" i="1"/>
  <c r="E33" i="1"/>
  <c r="E28" i="1"/>
  <c r="E26" i="1"/>
  <c r="E19" i="1"/>
  <c r="C10" i="1"/>
  <c r="D9" i="1" l="1"/>
  <c r="D63" i="1" s="1"/>
  <c r="E49" i="1"/>
  <c r="E50" i="1"/>
  <c r="E32" i="1"/>
  <c r="C9" i="1"/>
  <c r="E10" i="1"/>
  <c r="E9" i="1" l="1"/>
  <c r="C63" i="1"/>
  <c r="E63" i="1" s="1"/>
</calcChain>
</file>

<file path=xl/sharedStrings.xml><?xml version="1.0" encoding="utf-8"?>
<sst xmlns="http://schemas.openxmlformats.org/spreadsheetml/2006/main" count="118" uniqueCount="116">
  <si>
    <t>Наименование показателя</t>
  </si>
  <si>
    <t>Код дохода по КД</t>
  </si>
  <si>
    <t xml:space="preserve">Субвенции бюджетам субъектов Российской Федерации и муниципальных образований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</si>
  <si>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</si>
  <si>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</si>
  <si>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субсидии бюджетам сельских поселений</t>
  </si>
  <si>
    <t>Прочие неналоговые доходы бюджетов сельских поселений</t>
  </si>
  <si>
    <t>ПРОЧИЕ НЕНАЛОГОВЫЕ ДОХОДЫ</t>
  </si>
  <si>
    <t>Прочие межбюджетные трансферты, передаваемые бюджетам сельских поселений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</si>
  <si>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</si>
  <si>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</si>
  <si>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Невыясненные поступления, зачисляемые в бюджеты сельских  поселений</t>
  </si>
  <si>
    <t>НАЛОГОВЫЕ И НЕНАЛОГОВЫЕ ДОХОДЫ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</si>
  <si>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</si>
  <si>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</si>
  <si>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</si>
  <si>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</si>
  <si>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</si>
  <si>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</si>
  <si>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Иные межбюджетные трансферты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</si>
  <si>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</si>
  <si>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</si>
  <si>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</t>
  </si>
  <si>
    <t>Единый сельскохозяйственный налог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</si>
  <si>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</si>
  <si>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</si>
  <si>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</si>
  <si>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составляющего казну сельских поселений (за исключением земельных участков)</t>
  </si>
  <si>
    <t>ДОХОДЫ ОТ ОКАЗАНИЯ ПЛАТНЫХ УСЛУГ (РАБОТ) И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</si>
  <si>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</si>
  <si>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Дотации бюджетам сельских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</si>
  <si>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</si>
  <si>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</si>
  <si>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Акцизы по подакцизным товарам (продукции), производимым на территории Российской Федерации</t>
  </si>
  <si>
    <t>182 1 01 02000 01 0000 110</t>
  </si>
  <si>
    <t>182 1 01 02010 01 0000 110</t>
  </si>
  <si>
    <t>182 1 05 03000 01 0000 110</t>
  </si>
  <si>
    <t>182 1 06 01000 00 0000 110</t>
  </si>
  <si>
    <t>182 1 06 06000 00 0000 110</t>
  </si>
  <si>
    <t>182 1 06 06033 10 0000 110</t>
  </si>
  <si>
    <t>182 1 06 06043 10 0000 110</t>
  </si>
  <si>
    <t>610 1 11 00000 00 0000 000</t>
  </si>
  <si>
    <t>610 1 11 05075 10 0000 120</t>
  </si>
  <si>
    <t>610 1 13 00000 00 0000 000</t>
  </si>
  <si>
    <t>610 1 13 02995 10 0000 130</t>
  </si>
  <si>
    <t>610 1 17 00000 00 0000 000</t>
  </si>
  <si>
    <t>610 1 17 01050 10 0000 180</t>
  </si>
  <si>
    <t>610 1 17 05050 10 0000 180</t>
  </si>
  <si>
    <t>610 2 00 00000 00 0000 000</t>
  </si>
  <si>
    <t>610 2 02 00000 00 0000 000</t>
  </si>
  <si>
    <t>610 1 13 01995 10 0537 130</t>
  </si>
  <si>
    <t>100 1 03 02000 01 0000 110</t>
  </si>
  <si>
    <t>182 1 01 02020 01 0000 110</t>
  </si>
  <si>
    <t>182 1 01 02030 01 0000 110</t>
  </si>
  <si>
    <t>НЕНАЛОГОВЫЕ ДОХОДЫ</t>
  </si>
  <si>
    <t>НАЛОГОВЫЕ ДОХОДЫ</t>
  </si>
  <si>
    <t>ДОХОДЫ БЮДЖЕТА - ВСЕГО</t>
  </si>
  <si>
    <t xml:space="preserve"> </t>
  </si>
  <si>
    <r>
      <t xml:space="preserve">%       </t>
    </r>
    <r>
      <rPr>
        <b/>
        <sz val="9"/>
        <color indexed="8"/>
        <rFont val="Times New Roman"/>
        <family val="1"/>
        <charset val="204"/>
      </rPr>
      <t>исполнения</t>
    </r>
  </si>
  <si>
    <t>610 1 11 09045 10 0111 120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</si>
  <si>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</si>
  <si>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610 2 02 20000 00 0000 150</t>
  </si>
  <si>
    <t>610 2 02 29999 10 0000 150</t>
  </si>
  <si>
    <t>610 2 02 30000 00 0000 150</t>
  </si>
  <si>
    <t>610 2 02 35118 10 0000 150</t>
  </si>
  <si>
    <t>610 2 02 30024 10 0000 150</t>
  </si>
  <si>
    <t>610 2 02 40000 00 0000 150</t>
  </si>
  <si>
    <t>610 2 02 49999 10 0000 150</t>
  </si>
  <si>
    <t>Субсидии бюджетам бюджетной системы  Российской Федерации (межбюджетные субсидии)</t>
  </si>
  <si>
    <t>100 1 03 02231 01 0000 110</t>
  </si>
  <si>
    <t>100 1 03 02241 01 0000 110</t>
  </si>
  <si>
    <t>100 1 03 02251 01 0000 110</t>
  </si>
  <si>
    <t>100 1 03 02261 01 0000 110</t>
  </si>
  <si>
    <t>182 1 01 02080 01 1000 110</t>
  </si>
  <si>
    <t>Налог на доходы физических лиц части суммы налога, превышающей 650000 рублей,  относящейся к части налоговой базы, превышающей 5000000рублей (сумма платежа(перерасчеты, недоимка и задолженность по соответствующему платежу, в том числе по отмененному)</t>
  </si>
  <si>
    <t>182 1 05 03010 01 1000 110</t>
  </si>
  <si>
    <t>182 1 06 01030 10 1000 110</t>
  </si>
  <si>
    <t>610 1 16 02020 02 0000 140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</si>
  <si>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</si>
  <si>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610 2 02 16001 10 0000 150</t>
  </si>
  <si>
    <t>610 2 02 25555 10 0000 150</t>
  </si>
  <si>
    <t>Субсидии бюджетам сельских поселений на реализацию программ формирования современной городской среды</t>
  </si>
  <si>
    <t>Приложение 2</t>
  </si>
  <si>
    <t>182 1 01 02130 01 1000 110</t>
  </si>
  <si>
    <t>182 1 01 02140 01 1000 110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</si>
  <si>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</si>
  <si>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</si>
  <si>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182 1 09 04053 10 0000 110</t>
  </si>
  <si>
    <t>Земельный налог (по обязательствам, возникшим до 1 января 2006 года), 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</si>
  <si>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610 1 16 07010 10 0000 140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</si>
  <si>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</si>
  <si>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610 1 16 10123 01 0000 140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</si>
  <si>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Пенсионного фонда Российской Федерации по нормативам, действовавшим в 2019 году</t>
  </si>
  <si>
    <t>ШТРАФЫ, САНКЦИИ, ВОЗМЕЩЕНИЕ УЩЕРБА</t>
  </si>
  <si>
    <t>610 1 16 00000 00 0000 000</t>
  </si>
  <si>
    <t>Доходы от продажи материальных и нематериальных активов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</si>
  <si>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</si>
  <si>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Средства от распоряжения и реализации выморочного имущества, обращенного в собственность сельских поселений (в части реализации основных средств по указанному имуществу)</t>
  </si>
  <si>
    <t>610 1 14 00000 00 0000 000</t>
  </si>
  <si>
    <t xml:space="preserve"> 610 1 14 02053 10 0000 410</t>
  </si>
  <si>
    <t>610 1 14 03050 10 0000 410</t>
  </si>
  <si>
    <t>Прочие доходы от использования имущества (найм)</t>
  </si>
  <si>
    <t>ПРОЧИЕ БЕЗВОЗМЕЗДНЫЕ ПОСТУПЛЕНИЯ</t>
  </si>
  <si>
    <t xml:space="preserve"> 2 07 05030 10 0000 150</t>
  </si>
  <si>
    <t>Прочие безвозмездные поступления в бюджеты сельских поселений</t>
  </si>
  <si>
    <t xml:space="preserve"> 610 2 0700000 00 0000 000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</si>
  <si>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</si>
  <si>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610 2 02 20216 10 0000 150</t>
  </si>
  <si>
    <t>182 1 01 02030 01 3000 110</t>
  </si>
  <si>
    <t>к решению совета депутатов</t>
  </si>
  <si>
    <t>Гатчинского муниципального округа</t>
  </si>
  <si>
    <t>от                2025  №</t>
  </si>
  <si>
    <t>Показатели исполнения доходов бюджета Новосветского сельского поселения по кодам классификации доходов бюджета за 2024 года</t>
  </si>
  <si>
    <t>(тыс.руб.)</t>
  </si>
  <si>
    <t xml:space="preserve">    Уточненый бюджет на 2024 год         </t>
  </si>
  <si>
    <t xml:space="preserve">Исполнено за  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</si>
</sst>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[$-10419]###\ ###\ ###\ ###\ ##0.00"/>
    <numFmt numFmtId="166" formatCode="#,##0.00_ ;\-#,##0.00\ "/>
    <numFmt numFmtId="167" formatCode="0.0"/>
  </numFmts>
  <fonts count="2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</font>
    <font>
      <sz val="1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5F5"/>
        <bgColor rgb="FFF5F5F5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8" fillId="0" borderId="0"/>
    <xf numFmtId="0" fontId="7" fillId="0" borderId="0"/>
    <xf numFmtId="0" fontId="7" fillId="0" borderId="0"/>
    <xf numFmtId="164" fontId="18" fillId="0" borderId="0" applyFont="0" applyFill="0" applyBorder="0" applyAlignment="0" applyProtection="0"/>
  </cellStyleXfs>
  <cellXfs count="68"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9" fillId="0" borderId="3" xfId="1" applyFont="1" applyBorder="1" applyAlignment="1">
      <alignment horizontal="left" vertical="center" wrapText="1" readingOrder="1"/>
    </xf>
    <xf numFmtId="0" fontId="19" fillId="0" borderId="3" xfId="1" applyFont="1" applyBorder="1" applyAlignment="1">
      <alignment horizontal="center" vertical="center" wrapText="1" readingOrder="1"/>
    </xf>
    <xf numFmtId="0" fontId="20" fillId="0" borderId="3" xfId="1" applyFont="1" applyBorder="1" applyAlignment="1">
      <alignment horizontal="left" vertical="center" wrapText="1" readingOrder="1"/>
    </xf>
    <xf numFmtId="0" fontId="21" fillId="2" borderId="3" xfId="1" applyFont="1" applyFill="1" applyBorder="1" applyAlignment="1">
      <alignment horizontal="left" vertical="center" wrapText="1" readingOrder="1"/>
    </xf>
    <xf numFmtId="0" fontId="21" fillId="2" borderId="3" xfId="1" applyFont="1" applyFill="1" applyBorder="1" applyAlignment="1">
      <alignment horizontal="center" vertical="center" wrapText="1" readingOrder="1"/>
    </xf>
    <xf numFmtId="0" fontId="4" fillId="0" borderId="0" xfId="0" applyFont="1" applyAlignment="1">
      <alignment horizontal="center"/>
    </xf>
    <xf numFmtId="164" fontId="22" fillId="2" borderId="3" xfId="4" applyFont="1" applyFill="1" applyBorder="1" applyAlignment="1">
      <alignment horizontal="right" vertical="center" wrapText="1" readingOrder="1"/>
    </xf>
    <xf numFmtId="164" fontId="23" fillId="0" borderId="3" xfId="4" applyFont="1" applyFill="1" applyBorder="1" applyAlignment="1">
      <alignment horizontal="right" vertical="center" wrapText="1" readingOrder="1"/>
    </xf>
    <xf numFmtId="0" fontId="24" fillId="3" borderId="4" xfId="1" applyFont="1" applyFill="1" applyBorder="1" applyAlignment="1">
      <alignment horizontal="center" vertical="center" wrapText="1" readingOrder="1"/>
    </xf>
    <xf numFmtId="0" fontId="19" fillId="3" borderId="4" xfId="1" applyFont="1" applyFill="1" applyBorder="1" applyAlignment="1">
      <alignment horizontal="center" vertical="center" wrapText="1" readingOrder="1"/>
    </xf>
    <xf numFmtId="0" fontId="21" fillId="0" borderId="3" xfId="1" applyFont="1" applyBorder="1" applyAlignment="1">
      <alignment horizontal="left" vertical="center" wrapText="1" readingOrder="1"/>
    </xf>
    <xf numFmtId="0" fontId="21" fillId="0" borderId="3" xfId="1" applyFont="1" applyBorder="1" applyAlignment="1">
      <alignment horizontal="center" vertical="center" wrapText="1" readingOrder="1"/>
    </xf>
    <xf numFmtId="164" fontId="22" fillId="0" borderId="3" xfId="4" applyFont="1" applyFill="1" applyBorder="1" applyAlignment="1">
      <alignment horizontal="right" vertical="center" wrapText="1" readingOrder="1"/>
    </xf>
    <xf numFmtId="164" fontId="23" fillId="0" borderId="3" xfId="4" applyFont="1" applyFill="1" applyBorder="1" applyAlignment="1">
      <alignment horizontal="right" wrapText="1" readingOrder="1"/>
    </xf>
    <xf numFmtId="167" fontId="22" fillId="0" borderId="3" xfId="1" applyNumberFormat="1" applyFont="1" applyBorder="1" applyAlignment="1">
      <alignment vertical="center" wrapText="1" readingOrder="1"/>
    </xf>
    <xf numFmtId="167" fontId="22" fillId="2" borderId="3" xfId="1" applyNumberFormat="1" applyFont="1" applyFill="1" applyBorder="1" applyAlignment="1">
      <alignment vertical="center" wrapText="1" readingOrder="1"/>
    </xf>
    <xf numFmtId="0" fontId="1" fillId="0" borderId="0" xfId="0" applyFont="1" applyAlignment="1">
      <alignment horizontal="right"/>
    </xf>
    <xf numFmtId="0" fontId="5" fillId="0" borderId="0" xfId="0" applyFont="1"/>
    <xf numFmtId="167" fontId="23" fillId="0" borderId="3" xfId="1" applyNumberFormat="1" applyFont="1" applyBorder="1" applyAlignment="1">
      <alignment wrapText="1" readingOrder="1"/>
    </xf>
    <xf numFmtId="0" fontId="8" fillId="0" borderId="3" xfId="1" applyFont="1" applyBorder="1" applyAlignment="1">
      <alignment horizontal="left" vertical="center" wrapText="1" readingOrder="1"/>
    </xf>
    <xf numFmtId="164" fontId="9" fillId="0" borderId="3" xfId="4" applyFont="1" applyFill="1" applyBorder="1" applyAlignment="1">
      <alignment horizontal="right" vertical="center" wrapText="1" readingOrder="1"/>
    </xf>
    <xf numFmtId="2" fontId="9" fillId="0" borderId="3" xfId="1" applyNumberFormat="1" applyFont="1" applyBorder="1" applyAlignment="1">
      <alignment horizontal="right" vertical="center" wrapText="1" readingOrder="1"/>
    </xf>
    <xf numFmtId="0" fontId="10" fillId="0" borderId="3" xfId="1" applyFont="1" applyBorder="1" applyAlignment="1">
      <alignment horizontal="left" vertical="center" wrapText="1" readingOrder="1"/>
    </xf>
    <xf numFmtId="0" fontId="10" fillId="0" borderId="3" xfId="1" applyFont="1" applyBorder="1" applyAlignment="1">
      <alignment horizontal="center" vertical="center" wrapText="1" readingOrder="1"/>
    </xf>
    <xf numFmtId="164" fontId="11" fillId="0" borderId="3" xfId="4" applyFont="1" applyFill="1" applyBorder="1" applyAlignment="1">
      <alignment horizontal="right" vertical="center" wrapText="1" readingOrder="1"/>
    </xf>
    <xf numFmtId="165" fontId="11" fillId="0" borderId="3" xfId="1" applyNumberFormat="1" applyFont="1" applyBorder="1" applyAlignment="1">
      <alignment horizontal="right" vertical="center" wrapText="1" readingOrder="1"/>
    </xf>
    <xf numFmtId="0" fontId="9" fillId="0" borderId="3" xfId="1" applyFont="1" applyBorder="1" applyAlignment="1">
      <alignment horizontal="right" vertical="center" wrapText="1" readingOrder="1"/>
    </xf>
    <xf numFmtId="0" fontId="8" fillId="2" borderId="3" xfId="1" applyFont="1" applyFill="1" applyBorder="1" applyAlignment="1">
      <alignment horizontal="left" vertical="center" wrapText="1" readingOrder="1"/>
    </xf>
    <xf numFmtId="0" fontId="10" fillId="2" borderId="3" xfId="1" applyFont="1" applyFill="1" applyBorder="1" applyAlignment="1">
      <alignment horizontal="center" vertical="center" wrapText="1" readingOrder="1"/>
    </xf>
    <xf numFmtId="164" fontId="11" fillId="2" borderId="3" xfId="4" applyFont="1" applyFill="1" applyBorder="1" applyAlignment="1">
      <alignment horizontal="right" vertical="center" wrapText="1" readingOrder="1"/>
    </xf>
    <xf numFmtId="166" fontId="9" fillId="0" borderId="3" xfId="4" applyNumberFormat="1" applyFont="1" applyFill="1" applyBorder="1" applyAlignment="1">
      <alignment horizontal="right" vertical="center" wrapText="1" readingOrder="1"/>
    </xf>
    <xf numFmtId="167" fontId="12" fillId="2" borderId="3" xfId="1" applyNumberFormat="1" applyFont="1" applyFill="1" applyBorder="1" applyAlignment="1">
      <alignment vertical="center" wrapText="1" readingOrder="1"/>
    </xf>
    <xf numFmtId="167" fontId="13" fillId="2" borderId="3" xfId="1" applyNumberFormat="1" applyFont="1" applyFill="1" applyBorder="1" applyAlignment="1">
      <alignment vertical="center" wrapText="1" readingOrder="1"/>
    </xf>
    <xf numFmtId="167" fontId="9" fillId="2" borderId="3" xfId="4" applyNumberFormat="1" applyFont="1" applyFill="1" applyBorder="1" applyAlignment="1">
      <alignment horizontal="right" vertical="center" wrapText="1" readingOrder="1"/>
    </xf>
    <xf numFmtId="0" fontId="15" fillId="0" borderId="3" xfId="1" applyFont="1" applyBorder="1" applyAlignment="1">
      <alignment horizontal="left" vertical="top" wrapText="1" readingOrder="1"/>
    </xf>
    <xf numFmtId="2" fontId="9" fillId="0" borderId="3" xfId="4" applyNumberFormat="1" applyFont="1" applyFill="1" applyBorder="1" applyAlignment="1">
      <alignment horizontal="right" vertical="center" wrapText="1" readingOrder="1"/>
    </xf>
    <xf numFmtId="0" fontId="10" fillId="0" borderId="5" xfId="1" applyFont="1" applyBorder="1" applyAlignment="1">
      <alignment horizontal="left" vertical="center" wrapText="1" readingOrder="1"/>
    </xf>
    <xf numFmtId="0" fontId="10" fillId="0" borderId="5" xfId="1" applyFont="1" applyBorder="1" applyAlignment="1">
      <alignment horizontal="center" vertical="center" wrapText="1" readingOrder="1"/>
    </xf>
    <xf numFmtId="164" fontId="11" fillId="0" borderId="5" xfId="4" applyFont="1" applyFill="1" applyBorder="1" applyAlignment="1">
      <alignment horizontal="right" vertical="center" wrapText="1" readingOrder="1"/>
    </xf>
    <xf numFmtId="167" fontId="11" fillId="0" borderId="5" xfId="1" applyNumberFormat="1" applyFont="1" applyBorder="1" applyAlignment="1">
      <alignment vertical="center" wrapText="1" readingOrder="1"/>
    </xf>
    <xf numFmtId="0" fontId="19" fillId="0" borderId="6" xfId="1" applyFont="1" applyBorder="1" applyAlignment="1">
      <alignment horizontal="left" vertical="center" wrapText="1" readingOrder="1"/>
    </xf>
    <xf numFmtId="0" fontId="19" fillId="0" borderId="6" xfId="1" applyFont="1" applyBorder="1" applyAlignment="1">
      <alignment horizontal="center" vertical="center" wrapText="1" readingOrder="1"/>
    </xf>
    <xf numFmtId="164" fontId="11" fillId="0" borderId="6" xfId="4" applyFont="1" applyFill="1" applyBorder="1" applyAlignment="1">
      <alignment horizontal="right" vertical="center" wrapText="1" readingOrder="1"/>
    </xf>
    <xf numFmtId="165" fontId="11" fillId="0" borderId="6" xfId="1" applyNumberFormat="1" applyFont="1" applyBorder="1" applyAlignment="1">
      <alignment horizontal="right" vertical="center" wrapText="1" readingOrder="1"/>
    </xf>
    <xf numFmtId="167" fontId="13" fillId="2" borderId="6" xfId="1" applyNumberFormat="1" applyFont="1" applyFill="1" applyBorder="1" applyAlignment="1">
      <alignment vertical="center" wrapText="1" readingOrder="1"/>
    </xf>
    <xf numFmtId="0" fontId="10" fillId="0" borderId="2" xfId="1" applyFont="1" applyBorder="1" applyAlignment="1">
      <alignment horizontal="left" vertical="center" wrapText="1" readingOrder="1"/>
    </xf>
    <xf numFmtId="0" fontId="10" fillId="0" borderId="2" xfId="1" applyFont="1" applyBorder="1" applyAlignment="1">
      <alignment horizontal="center" vertical="center" wrapText="1" readingOrder="1"/>
    </xf>
    <xf numFmtId="164" fontId="11" fillId="0" borderId="2" xfId="4" applyFont="1" applyFill="1" applyBorder="1" applyAlignment="1">
      <alignment horizontal="right" vertical="center" wrapText="1" readingOrder="1"/>
    </xf>
    <xf numFmtId="0" fontId="8" fillId="0" borderId="2" xfId="1" applyFont="1" applyBorder="1" applyAlignment="1">
      <alignment horizontal="left" vertical="center" wrapText="1" readingOrder="1"/>
    </xf>
    <xf numFmtId="164" fontId="9" fillId="0" borderId="2" xfId="4" applyFont="1" applyFill="1" applyBorder="1" applyAlignment="1">
      <alignment horizontal="right" vertical="center" wrapText="1" readingOrder="1"/>
    </xf>
    <xf numFmtId="167" fontId="13" fillId="2" borderId="2" xfId="1" applyNumberFormat="1" applyFont="1" applyFill="1" applyBorder="1" applyAlignment="1">
      <alignment vertical="center" wrapText="1" readingOrder="1"/>
    </xf>
    <xf numFmtId="49" fontId="8" fillId="0" borderId="2" xfId="2" applyNumberFormat="1" applyFont="1" applyBorder="1" applyAlignment="1">
      <alignment horizontal="left" vertical="center" wrapText="1"/>
    </xf>
    <xf numFmtId="49" fontId="8" fillId="0" borderId="2" xfId="3" applyNumberFormat="1" applyFont="1" applyBorder="1" applyAlignment="1">
      <alignment horizontal="left" vertical="center" wrapText="1"/>
    </xf>
    <xf numFmtId="166" fontId="9" fillId="0" borderId="2" xfId="4" applyNumberFormat="1" applyFont="1" applyFill="1" applyBorder="1" applyAlignment="1">
      <alignment horizontal="right" vertical="center" wrapText="1" readingOrder="1"/>
    </xf>
    <xf numFmtId="167" fontId="12" fillId="2" borderId="2" xfId="1" applyNumberFormat="1" applyFont="1" applyFill="1" applyBorder="1" applyAlignment="1">
      <alignment vertical="center" wrapText="1" readingOrder="1"/>
    </xf>
    <xf numFmtId="0" fontId="20" fillId="0" borderId="2" xfId="1" applyFont="1" applyBorder="1" applyAlignment="1">
      <alignment horizontal="left" vertical="center" wrapText="1" readingOrder="1"/>
    </xf>
    <xf numFmtId="2" fontId="9" fillId="0" borderId="2" xfId="1" applyNumberFormat="1" applyFont="1" applyBorder="1" applyAlignment="1">
      <alignment horizontal="right" vertical="center" wrapText="1" readingOrder="1"/>
    </xf>
    <xf numFmtId="2" fontId="16" fillId="0" borderId="1" xfId="1" applyNumberFormat="1" applyFont="1" applyBorder="1" applyAlignment="1">
      <alignment horizontal="right" wrapText="1" readingOrder="1"/>
    </xf>
    <xf numFmtId="2" fontId="17" fillId="0" borderId="1" xfId="1" applyNumberFormat="1" applyFont="1" applyBorder="1" applyAlignment="1">
      <alignment horizontal="right" wrapText="1" readingOrder="1"/>
    </xf>
    <xf numFmtId="167" fontId="11" fillId="0" borderId="2" xfId="1" applyNumberFormat="1" applyFont="1" applyBorder="1" applyAlignment="1">
      <alignment vertical="center" wrapText="1" readingOrder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</cellXfs>
  <cellStyles count="5">
    <cellStyle name="Normal" xfId="1"/>
    <cellStyle name="Обычный" xfId="0" builtinId="0"/>
    <cellStyle name="Обычный 2" xfId="2"/>
    <cellStyle name="Обычный 3" xfId="3"/>
    <cellStyle name="Финансовый" xfId="4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showGridLines="0" tabSelected="1" zoomScaleNormal="100" workbookViewId="0">
      <selection activeCell="C2" sqref="C2:E2"/>
    </sheetView>
  </sheetViews>
  <sheetFormatPr defaultRowHeight="15" x14ac:dyDescent="0.25"/>
  <cols>
    <col min="1" max="1" width="24.140625" customWidth="1"/>
    <col min="2" max="2" width="32.140625" customWidth="1"/>
    <col min="3" max="3" width="15.85546875" customWidth="1"/>
    <col min="4" max="4" width="15.28515625" customWidth="1"/>
    <col min="5" max="5" width="11.7109375" customWidth="1"/>
    <col min="6" max="6" width="8.85546875" customWidth="1"/>
  </cols>
  <sheetData>
    <row r="1" spans="1:6" ht="14.45" customHeight="1" x14ac:dyDescent="0.25">
      <c r="A1" s="2"/>
      <c r="B1" s="2"/>
      <c r="C1" s="63" t="s">
        <v>82</v>
      </c>
      <c r="D1" s="63"/>
      <c r="E1" s="63"/>
      <c r="F1" s="19"/>
    </row>
    <row r="2" spans="1:6" ht="14.45" customHeight="1" x14ac:dyDescent="0.25">
      <c r="A2" s="1"/>
      <c r="B2" s="8"/>
      <c r="C2" s="64" t="s">
        <v>109</v>
      </c>
      <c r="D2" s="64"/>
      <c r="E2" s="64"/>
      <c r="F2" s="19"/>
    </row>
    <row r="3" spans="1:6" ht="14.45" customHeight="1" x14ac:dyDescent="0.25">
      <c r="A3" s="1"/>
      <c r="B3" s="8"/>
      <c r="C3" s="64" t="s">
        <v>110</v>
      </c>
      <c r="D3" s="64"/>
      <c r="E3" s="64"/>
      <c r="F3" s="19"/>
    </row>
    <row r="4" spans="1:6" ht="15.75" x14ac:dyDescent="0.25">
      <c r="A4" s="2" t="s">
        <v>57</v>
      </c>
      <c r="C4" s="66" t="s">
        <v>111</v>
      </c>
      <c r="D4" s="66"/>
      <c r="E4" s="66"/>
      <c r="F4" s="20"/>
    </row>
    <row r="5" spans="1:6" ht="46.9" customHeight="1" x14ac:dyDescent="0.3">
      <c r="A5" s="67" t="s">
        <v>112</v>
      </c>
      <c r="B5" s="67"/>
      <c r="C5" s="67"/>
      <c r="D5" s="67"/>
      <c r="E5" s="67"/>
    </row>
    <row r="6" spans="1:6" ht="9" customHeight="1" x14ac:dyDescent="0.25">
      <c r="A6" s="65"/>
      <c r="B6" s="65"/>
      <c r="C6" s="65"/>
    </row>
    <row r="7" spans="1:6" ht="13.15" customHeight="1" x14ac:dyDescent="0.25">
      <c r="A7" s="65"/>
      <c r="B7" s="65"/>
      <c r="C7" s="65"/>
      <c r="E7" t="s">
        <v>113</v>
      </c>
    </row>
    <row r="8" spans="1:6" ht="38.25" x14ac:dyDescent="0.25">
      <c r="A8" s="12" t="s">
        <v>1</v>
      </c>
      <c r="B8" s="12" t="s">
        <v>0</v>
      </c>
      <c r="C8" s="12" t="s">
        <v>114</v>
      </c>
      <c r="D8" s="12" t="s">
        <v>115</v>
      </c>
      <c r="E8" s="11" t="s">
        <v>58</v>
      </c>
    </row>
    <row r="9" spans="1:6" ht="31.5" x14ac:dyDescent="0.25">
      <c r="A9" s="13"/>
      <c r="B9" s="14" t="s">
        <v>12</v>
      </c>
      <c r="C9" s="15">
        <f>C10+C32</f>
        <v>73335.299999999988</v>
      </c>
      <c r="D9" s="15">
        <f>D10+D32</f>
        <v>72199.97</v>
      </c>
      <c r="E9" s="17">
        <f>D9/C9*100</f>
        <v>98.451864245458893</v>
      </c>
    </row>
    <row r="10" spans="1:6" ht="15.75" x14ac:dyDescent="0.25">
      <c r="A10" s="6"/>
      <c r="B10" s="7" t="s">
        <v>55</v>
      </c>
      <c r="C10" s="9">
        <f>C11+C19+C24+C26+C28</f>
        <v>70126.87</v>
      </c>
      <c r="D10" s="9">
        <f>D11+D19+D24+D26+D28</f>
        <v>68812.850000000006</v>
      </c>
      <c r="E10" s="18">
        <f t="shared" ref="E10:E22" si="0">D10/C10*100</f>
        <v>98.126224655399568</v>
      </c>
    </row>
    <row r="11" spans="1:6" ht="15.75" x14ac:dyDescent="0.25">
      <c r="A11" s="3" t="s">
        <v>34</v>
      </c>
      <c r="B11" s="4" t="s">
        <v>18</v>
      </c>
      <c r="C11" s="10">
        <f>C12+C13+C14+C16+C17+C18</f>
        <v>38420</v>
      </c>
      <c r="D11" s="10">
        <f>D12+D13+D14+D16+D17+D18+D15</f>
        <v>35652.199999999997</v>
      </c>
      <c r="E11" s="18">
        <f t="shared" si="0"/>
        <v>92.795939614783961</v>
      </c>
    </row>
    <row r="12" spans="1:6" ht="104.45" hidden="1" customHeight="1" x14ac:dyDescent="0.25">
      <c r="A12" s="22" t="s">
        <v>35</v>
      </c>
      <c r="B12" s="22" t="s">
        <v>17</v>
      </c>
      <c r="C12" s="23">
        <v>23500</v>
      </c>
      <c r="D12" s="23">
        <v>26805.040000000001</v>
      </c>
      <c r="E12" s="34">
        <f t="shared" si="0"/>
        <v>114.06400000000001</v>
      </c>
    </row>
    <row r="13" spans="1:6" ht="165.75" hidden="1" x14ac:dyDescent="0.25">
      <c r="A13" s="22" t="s">
        <v>52</v>
      </c>
      <c r="B13" s="22" t="s">
        <v>16</v>
      </c>
      <c r="C13" s="23">
        <v>250</v>
      </c>
      <c r="D13" s="24">
        <v>247.53</v>
      </c>
      <c r="E13" s="34">
        <f t="shared" si="0"/>
        <v>99.012</v>
      </c>
    </row>
    <row r="14" spans="1:6" ht="63.75" hidden="1" x14ac:dyDescent="0.25">
      <c r="A14" s="22" t="s">
        <v>53</v>
      </c>
      <c r="B14" s="22" t="s">
        <v>15</v>
      </c>
      <c r="C14" s="23">
        <v>670</v>
      </c>
      <c r="D14" s="23">
        <v>708.32</v>
      </c>
      <c r="E14" s="34">
        <f t="shared" si="0"/>
        <v>105.71940298507462</v>
      </c>
    </row>
    <row r="15" spans="1:6" ht="63.75" hidden="1" x14ac:dyDescent="0.25">
      <c r="A15" s="22" t="s">
        <v>108</v>
      </c>
      <c r="B15" s="22" t="s">
        <v>15</v>
      </c>
      <c r="C15" s="23">
        <v>0</v>
      </c>
      <c r="D15" s="23">
        <v>5.8</v>
      </c>
      <c r="E15" s="34"/>
    </row>
    <row r="16" spans="1:6" ht="114.75" hidden="1" x14ac:dyDescent="0.25">
      <c r="A16" s="22" t="s">
        <v>73</v>
      </c>
      <c r="B16" s="22" t="s">
        <v>74</v>
      </c>
      <c r="C16" s="23">
        <v>3000</v>
      </c>
      <c r="D16" s="23">
        <v>2717.12</v>
      </c>
      <c r="E16" s="34">
        <f t="shared" si="0"/>
        <v>90.570666666666668</v>
      </c>
    </row>
    <row r="17" spans="1:5" ht="127.5" hidden="1" x14ac:dyDescent="0.25">
      <c r="A17" s="22" t="s">
        <v>83</v>
      </c>
      <c r="B17" s="22" t="s">
        <v>85</v>
      </c>
      <c r="C17" s="23">
        <v>4500</v>
      </c>
      <c r="D17" s="23">
        <v>1119.98</v>
      </c>
      <c r="E17" s="34">
        <f t="shared" si="0"/>
        <v>24.888444444444442</v>
      </c>
    </row>
    <row r="18" spans="1:5" ht="127.5" hidden="1" x14ac:dyDescent="0.25">
      <c r="A18" s="22" t="s">
        <v>84</v>
      </c>
      <c r="B18" s="22" t="s">
        <v>86</v>
      </c>
      <c r="C18" s="23">
        <v>6500</v>
      </c>
      <c r="D18" s="23">
        <v>4048.41</v>
      </c>
      <c r="E18" s="34">
        <f t="shared" si="0"/>
        <v>62.283230769230769</v>
      </c>
    </row>
    <row r="19" spans="1:5" ht="40.9" customHeight="1" x14ac:dyDescent="0.25">
      <c r="A19" s="25" t="s">
        <v>51</v>
      </c>
      <c r="B19" s="26" t="s">
        <v>33</v>
      </c>
      <c r="C19" s="27">
        <f>C20+C21+C22+C23</f>
        <v>3298.87</v>
      </c>
      <c r="D19" s="27">
        <f>D20+D21+D22+D23</f>
        <v>3408.55</v>
      </c>
      <c r="E19" s="35">
        <f t="shared" si="0"/>
        <v>103.32477484714464</v>
      </c>
    </row>
    <row r="20" spans="1:5" ht="102" hidden="1" x14ac:dyDescent="0.25">
      <c r="A20" s="22" t="s">
        <v>69</v>
      </c>
      <c r="B20" s="22" t="s">
        <v>25</v>
      </c>
      <c r="C20" s="23">
        <v>1595.15</v>
      </c>
      <c r="D20" s="24">
        <v>1760.98</v>
      </c>
      <c r="E20" s="34">
        <f t="shared" si="0"/>
        <v>110.39588753408769</v>
      </c>
    </row>
    <row r="21" spans="1:5" ht="127.5" hidden="1" x14ac:dyDescent="0.25">
      <c r="A21" s="22" t="s">
        <v>70</v>
      </c>
      <c r="B21" s="22" t="s">
        <v>24</v>
      </c>
      <c r="C21" s="23">
        <v>9.1999999999999993</v>
      </c>
      <c r="D21" s="29">
        <v>10.17</v>
      </c>
      <c r="E21" s="34">
        <f t="shared" si="0"/>
        <v>110.54347826086956</v>
      </c>
    </row>
    <row r="22" spans="1:5" ht="102" hidden="1" x14ac:dyDescent="0.25">
      <c r="A22" s="22" t="s">
        <v>71</v>
      </c>
      <c r="B22" s="22" t="s">
        <v>26</v>
      </c>
      <c r="C22" s="23">
        <v>1694.52</v>
      </c>
      <c r="D22" s="24">
        <v>1829.08</v>
      </c>
      <c r="E22" s="34">
        <f t="shared" si="0"/>
        <v>107.94089181597148</v>
      </c>
    </row>
    <row r="23" spans="1:5" ht="105" hidden="1" customHeight="1" x14ac:dyDescent="0.25">
      <c r="A23" s="22" t="s">
        <v>72</v>
      </c>
      <c r="B23" s="22" t="s">
        <v>60</v>
      </c>
      <c r="C23" s="23">
        <v>0</v>
      </c>
      <c r="D23" s="24">
        <v>-191.68</v>
      </c>
      <c r="E23" s="34"/>
    </row>
    <row r="24" spans="1:5" ht="26.45" customHeight="1" x14ac:dyDescent="0.25">
      <c r="A24" s="25" t="s">
        <v>36</v>
      </c>
      <c r="B24" s="26" t="s">
        <v>23</v>
      </c>
      <c r="C24" s="27">
        <f>C25</f>
        <v>0</v>
      </c>
      <c r="D24" s="27">
        <f>D25</f>
        <v>-24.46</v>
      </c>
      <c r="E24" s="35">
        <v>0</v>
      </c>
    </row>
    <row r="25" spans="1:5" ht="15.75" x14ac:dyDescent="0.25">
      <c r="A25" s="22" t="s">
        <v>75</v>
      </c>
      <c r="B25" s="22" t="s">
        <v>23</v>
      </c>
      <c r="C25" s="23">
        <v>0</v>
      </c>
      <c r="D25" s="23">
        <v>-24.46</v>
      </c>
      <c r="E25" s="34"/>
    </row>
    <row r="26" spans="1:5" ht="27.6" customHeight="1" x14ac:dyDescent="0.25">
      <c r="A26" s="25" t="s">
        <v>37</v>
      </c>
      <c r="B26" s="26" t="s">
        <v>14</v>
      </c>
      <c r="C26" s="27">
        <f>C27</f>
        <v>7500</v>
      </c>
      <c r="D26" s="28">
        <f>D27</f>
        <v>8180.42</v>
      </c>
      <c r="E26" s="35">
        <f t="shared" ref="E26:E35" si="1">D26/C26*100</f>
        <v>109.07226666666668</v>
      </c>
    </row>
    <row r="27" spans="1:5" ht="68.45" customHeight="1" x14ac:dyDescent="0.25">
      <c r="A27" s="22" t="s">
        <v>76</v>
      </c>
      <c r="B27" s="22" t="s">
        <v>13</v>
      </c>
      <c r="C27" s="23">
        <v>7500</v>
      </c>
      <c r="D27" s="29">
        <v>8180.42</v>
      </c>
      <c r="E27" s="34">
        <f t="shared" si="1"/>
        <v>109.07226666666668</v>
      </c>
    </row>
    <row r="28" spans="1:5" ht="15.75" x14ac:dyDescent="0.25">
      <c r="A28" s="25" t="s">
        <v>38</v>
      </c>
      <c r="B28" s="26" t="s">
        <v>22</v>
      </c>
      <c r="C28" s="27">
        <f>C29+C30+C31</f>
        <v>20908</v>
      </c>
      <c r="D28" s="27">
        <f>D29+D30+D31</f>
        <v>21596.14</v>
      </c>
      <c r="E28" s="35">
        <f t="shared" si="1"/>
        <v>103.29127606657738</v>
      </c>
    </row>
    <row r="29" spans="1:5" ht="51" x14ac:dyDescent="0.25">
      <c r="A29" s="22" t="s">
        <v>39</v>
      </c>
      <c r="B29" s="22" t="s">
        <v>21</v>
      </c>
      <c r="C29" s="23">
        <v>14048</v>
      </c>
      <c r="D29" s="29">
        <v>14056.04</v>
      </c>
      <c r="E29" s="34">
        <f t="shared" si="1"/>
        <v>100.05723234624146</v>
      </c>
    </row>
    <row r="30" spans="1:5" ht="51" x14ac:dyDescent="0.25">
      <c r="A30" s="22" t="s">
        <v>40</v>
      </c>
      <c r="B30" s="22" t="s">
        <v>20</v>
      </c>
      <c r="C30" s="23">
        <v>6860</v>
      </c>
      <c r="D30" s="23">
        <v>7540.1</v>
      </c>
      <c r="E30" s="34">
        <f t="shared" si="1"/>
        <v>109.91399416909621</v>
      </c>
    </row>
    <row r="31" spans="1:5" ht="102" hidden="1" x14ac:dyDescent="0.25">
      <c r="A31" s="22" t="s">
        <v>87</v>
      </c>
      <c r="B31" s="22" t="s">
        <v>88</v>
      </c>
      <c r="C31" s="23"/>
      <c r="D31" s="23"/>
      <c r="E31" s="34"/>
    </row>
    <row r="32" spans="1:5" ht="15.75" x14ac:dyDescent="0.25">
      <c r="A32" s="30"/>
      <c r="B32" s="31" t="s">
        <v>54</v>
      </c>
      <c r="C32" s="32">
        <f>C33+C36+C39+C42+C46</f>
        <v>3208.43</v>
      </c>
      <c r="D32" s="32">
        <f>D33+D36+D39+D42+D46</f>
        <v>3387.12</v>
      </c>
      <c r="E32" s="35">
        <f t="shared" si="1"/>
        <v>105.56939063654187</v>
      </c>
    </row>
    <row r="33" spans="1:5" ht="68.45" customHeight="1" x14ac:dyDescent="0.25">
      <c r="A33" s="25" t="s">
        <v>41</v>
      </c>
      <c r="B33" s="26" t="s">
        <v>29</v>
      </c>
      <c r="C33" s="27">
        <f>C34+C35</f>
        <v>2714.84</v>
      </c>
      <c r="D33" s="27">
        <f>D34+D35</f>
        <v>2628.81</v>
      </c>
      <c r="E33" s="35">
        <f t="shared" si="1"/>
        <v>96.831120802699232</v>
      </c>
    </row>
    <row r="34" spans="1:5" ht="57.6" customHeight="1" x14ac:dyDescent="0.25">
      <c r="A34" s="22" t="s">
        <v>42</v>
      </c>
      <c r="B34" s="22" t="s">
        <v>27</v>
      </c>
      <c r="C34" s="23">
        <v>1224.8399999999999</v>
      </c>
      <c r="D34" s="24">
        <v>1193.99</v>
      </c>
      <c r="E34" s="34">
        <f t="shared" si="1"/>
        <v>97.481303680480721</v>
      </c>
    </row>
    <row r="35" spans="1:5" ht="25.5" x14ac:dyDescent="0.25">
      <c r="A35" s="22" t="s">
        <v>59</v>
      </c>
      <c r="B35" s="22" t="s">
        <v>101</v>
      </c>
      <c r="C35" s="23">
        <v>1490</v>
      </c>
      <c r="D35" s="29">
        <v>1434.82</v>
      </c>
      <c r="E35" s="34">
        <f t="shared" si="1"/>
        <v>96.296644295302016</v>
      </c>
    </row>
    <row r="36" spans="1:5" ht="53.45" customHeight="1" x14ac:dyDescent="0.25">
      <c r="A36" s="25" t="s">
        <v>43</v>
      </c>
      <c r="B36" s="26" t="s">
        <v>28</v>
      </c>
      <c r="C36" s="27">
        <f>C37+C38</f>
        <v>405.49</v>
      </c>
      <c r="D36" s="27">
        <f>D37+D38</f>
        <v>637.35</v>
      </c>
      <c r="E36" s="35">
        <f t="shared" ref="E36:E44" si="2">D36/C36*100</f>
        <v>157.18020173123875</v>
      </c>
    </row>
    <row r="37" spans="1:5" ht="38.25" hidden="1" x14ac:dyDescent="0.25">
      <c r="A37" s="22" t="s">
        <v>50</v>
      </c>
      <c r="B37" s="22" t="s">
        <v>9</v>
      </c>
      <c r="C37" s="23">
        <v>0</v>
      </c>
      <c r="D37" s="23">
        <v>0</v>
      </c>
      <c r="E37" s="34" t="e">
        <f t="shared" si="2"/>
        <v>#DIV/0!</v>
      </c>
    </row>
    <row r="38" spans="1:5" ht="25.5" x14ac:dyDescent="0.25">
      <c r="A38" s="22" t="s">
        <v>44</v>
      </c>
      <c r="B38" s="22" t="s">
        <v>10</v>
      </c>
      <c r="C38" s="23">
        <v>405.49</v>
      </c>
      <c r="D38" s="23">
        <v>637.35</v>
      </c>
      <c r="E38" s="34">
        <f t="shared" si="2"/>
        <v>157.18020173123875</v>
      </c>
    </row>
    <row r="39" spans="1:5" ht="25.5" hidden="1" x14ac:dyDescent="0.25">
      <c r="A39" s="25" t="s">
        <v>98</v>
      </c>
      <c r="B39" s="25" t="s">
        <v>95</v>
      </c>
      <c r="C39" s="27">
        <f>SUM(C40:C41)</f>
        <v>0</v>
      </c>
      <c r="D39" s="27">
        <f>SUM(D40:D41)</f>
        <v>0</v>
      </c>
      <c r="E39" s="35" t="e">
        <f t="shared" si="2"/>
        <v>#DIV/0!</v>
      </c>
    </row>
    <row r="40" spans="1:5" ht="140.25" hidden="1" x14ac:dyDescent="0.25">
      <c r="A40" s="22" t="s">
        <v>99</v>
      </c>
      <c r="B40" s="22" t="s">
        <v>96</v>
      </c>
      <c r="C40" s="23">
        <v>0</v>
      </c>
      <c r="D40" s="23">
        <v>0</v>
      </c>
      <c r="E40" s="34" t="e">
        <f t="shared" si="2"/>
        <v>#DIV/0!</v>
      </c>
    </row>
    <row r="41" spans="1:5" ht="76.5" hidden="1" x14ac:dyDescent="0.25">
      <c r="A41" s="22" t="s">
        <v>100</v>
      </c>
      <c r="B41" s="22" t="s">
        <v>97</v>
      </c>
      <c r="C41" s="23">
        <v>0</v>
      </c>
      <c r="D41" s="23">
        <v>0</v>
      </c>
      <c r="E41" s="34" t="e">
        <f t="shared" si="2"/>
        <v>#DIV/0!</v>
      </c>
    </row>
    <row r="42" spans="1:5" ht="25.5" x14ac:dyDescent="0.25">
      <c r="A42" s="25" t="s">
        <v>94</v>
      </c>
      <c r="B42" s="25" t="s">
        <v>93</v>
      </c>
      <c r="C42" s="27">
        <f>SUM(C43:C45)</f>
        <v>88.1</v>
      </c>
      <c r="D42" s="27">
        <f>SUM(D43:D45)</f>
        <v>80.69</v>
      </c>
      <c r="E42" s="35">
        <f t="shared" si="2"/>
        <v>91.589103291713968</v>
      </c>
    </row>
    <row r="43" spans="1:5" ht="72" x14ac:dyDescent="0.25">
      <c r="A43" s="22" t="s">
        <v>77</v>
      </c>
      <c r="B43" s="37" t="s">
        <v>78</v>
      </c>
      <c r="C43" s="38">
        <v>66</v>
      </c>
      <c r="D43" s="24">
        <v>70</v>
      </c>
      <c r="E43" s="34">
        <f t="shared" si="2"/>
        <v>106.06060606060606</v>
      </c>
    </row>
    <row r="44" spans="1:5" ht="96" x14ac:dyDescent="0.25">
      <c r="A44" s="22" t="s">
        <v>89</v>
      </c>
      <c r="B44" s="37" t="s">
        <v>90</v>
      </c>
      <c r="C44" s="38">
        <v>22.1</v>
      </c>
      <c r="D44" s="24">
        <v>0</v>
      </c>
      <c r="E44" s="34">
        <f t="shared" si="2"/>
        <v>0</v>
      </c>
    </row>
    <row r="45" spans="1:5" ht="96" x14ac:dyDescent="0.25">
      <c r="A45" s="22" t="s">
        <v>91</v>
      </c>
      <c r="B45" s="37" t="s">
        <v>92</v>
      </c>
      <c r="C45" s="38"/>
      <c r="D45" s="24">
        <v>10.69</v>
      </c>
      <c r="E45" s="34"/>
    </row>
    <row r="46" spans="1:5" ht="25.5" x14ac:dyDescent="0.25">
      <c r="A46" s="25" t="s">
        <v>45</v>
      </c>
      <c r="B46" s="26" t="s">
        <v>7</v>
      </c>
      <c r="C46" s="27">
        <f>C47+C48</f>
        <v>0</v>
      </c>
      <c r="D46" s="28">
        <f>D47+D48</f>
        <v>40.270000000000003</v>
      </c>
      <c r="E46" s="35"/>
    </row>
    <row r="47" spans="1:5" ht="38.25" hidden="1" x14ac:dyDescent="0.25">
      <c r="A47" s="22" t="s">
        <v>46</v>
      </c>
      <c r="B47" s="22" t="s">
        <v>11</v>
      </c>
      <c r="C47" s="23"/>
      <c r="D47" s="33">
        <v>0</v>
      </c>
      <c r="E47" s="36"/>
    </row>
    <row r="48" spans="1:5" ht="25.5" x14ac:dyDescent="0.25">
      <c r="A48" s="22" t="s">
        <v>47</v>
      </c>
      <c r="B48" s="22" t="s">
        <v>6</v>
      </c>
      <c r="C48" s="23">
        <v>0</v>
      </c>
      <c r="D48" s="24">
        <v>40.270000000000003</v>
      </c>
      <c r="E48" s="34"/>
    </row>
    <row r="49" spans="1:5" ht="25.5" x14ac:dyDescent="0.25">
      <c r="A49" s="39" t="s">
        <v>48</v>
      </c>
      <c r="B49" s="40" t="s">
        <v>32</v>
      </c>
      <c r="C49" s="41">
        <f>C50+C61</f>
        <v>66121.909999999989</v>
      </c>
      <c r="D49" s="41">
        <f>D50+D61</f>
        <v>66121.909999999989</v>
      </c>
      <c r="E49" s="42">
        <f t="shared" ref="E49:E62" si="3">D49/C49*100</f>
        <v>100</v>
      </c>
    </row>
    <row r="50" spans="1:5" ht="63.75" x14ac:dyDescent="0.25">
      <c r="A50" s="48" t="s">
        <v>49</v>
      </c>
      <c r="B50" s="49" t="s">
        <v>31</v>
      </c>
      <c r="C50" s="50">
        <f>C51+C52+C56+C59</f>
        <v>66121.909999999989</v>
      </c>
      <c r="D50" s="50">
        <f>D51+D52+D56+D59</f>
        <v>66121.909999999989</v>
      </c>
      <c r="E50" s="62">
        <f t="shared" si="3"/>
        <v>100</v>
      </c>
    </row>
    <row r="51" spans="1:5" ht="38.25" x14ac:dyDescent="0.25">
      <c r="A51" s="48" t="s">
        <v>79</v>
      </c>
      <c r="B51" s="48" t="s">
        <v>30</v>
      </c>
      <c r="C51" s="50">
        <v>17039</v>
      </c>
      <c r="D51" s="50">
        <v>17039</v>
      </c>
      <c r="E51" s="62">
        <f t="shared" si="3"/>
        <v>100</v>
      </c>
    </row>
    <row r="52" spans="1:5" ht="38.25" x14ac:dyDescent="0.25">
      <c r="A52" s="48" t="s">
        <v>61</v>
      </c>
      <c r="B52" s="48" t="s">
        <v>68</v>
      </c>
      <c r="C52" s="50">
        <f>SUM(C53:C55)</f>
        <v>42902.879999999997</v>
      </c>
      <c r="D52" s="50">
        <f>SUM(D53:D55)</f>
        <v>42902.879999999997</v>
      </c>
      <c r="E52" s="50">
        <f>SUM(E53:E55)</f>
        <v>300</v>
      </c>
    </row>
    <row r="53" spans="1:5" ht="127.5" x14ac:dyDescent="0.25">
      <c r="A53" s="51" t="s">
        <v>107</v>
      </c>
      <c r="B53" s="51" t="s">
        <v>106</v>
      </c>
      <c r="C53" s="52">
        <v>11787.74</v>
      </c>
      <c r="D53" s="52">
        <v>11787.74</v>
      </c>
      <c r="E53" s="57">
        <f t="shared" si="3"/>
        <v>100</v>
      </c>
    </row>
    <row r="54" spans="1:5" ht="51" x14ac:dyDescent="0.25">
      <c r="A54" s="54" t="s">
        <v>80</v>
      </c>
      <c r="B54" s="55" t="s">
        <v>81</v>
      </c>
      <c r="C54" s="52">
        <v>8000</v>
      </c>
      <c r="D54" s="56">
        <v>8000</v>
      </c>
      <c r="E54" s="57">
        <f t="shared" si="3"/>
        <v>100</v>
      </c>
    </row>
    <row r="55" spans="1:5" ht="25.5" x14ac:dyDescent="0.25">
      <c r="A55" s="51" t="s">
        <v>62</v>
      </c>
      <c r="B55" s="51" t="s">
        <v>5</v>
      </c>
      <c r="C55" s="52">
        <v>23115.14</v>
      </c>
      <c r="D55" s="56">
        <v>23115.14</v>
      </c>
      <c r="E55" s="57">
        <f t="shared" si="3"/>
        <v>100</v>
      </c>
    </row>
    <row r="56" spans="1:5" ht="38.25" x14ac:dyDescent="0.25">
      <c r="A56" s="48" t="s">
        <v>63</v>
      </c>
      <c r="B56" s="48" t="s">
        <v>2</v>
      </c>
      <c r="C56" s="50">
        <f>SUM(C57:C58)</f>
        <v>349.91999999999996</v>
      </c>
      <c r="D56" s="50">
        <f>SUM(D57:D58)</f>
        <v>349.91999999999996</v>
      </c>
      <c r="E56" s="53">
        <f t="shared" si="3"/>
        <v>100</v>
      </c>
    </row>
    <row r="57" spans="1:5" ht="51" x14ac:dyDescent="0.25">
      <c r="A57" s="58" t="s">
        <v>65</v>
      </c>
      <c r="B57" s="58" t="s">
        <v>4</v>
      </c>
      <c r="C57" s="52">
        <v>3.52</v>
      </c>
      <c r="D57" s="52">
        <v>3.52</v>
      </c>
      <c r="E57" s="57">
        <f>D57/C57*100</f>
        <v>100</v>
      </c>
    </row>
    <row r="58" spans="1:5" ht="63.75" x14ac:dyDescent="0.25">
      <c r="A58" s="58" t="s">
        <v>64</v>
      </c>
      <c r="B58" s="58" t="s">
        <v>3</v>
      </c>
      <c r="C58" s="52">
        <v>346.4</v>
      </c>
      <c r="D58" s="59">
        <v>346.4</v>
      </c>
      <c r="E58" s="57">
        <f t="shared" si="3"/>
        <v>100</v>
      </c>
    </row>
    <row r="59" spans="1:5" ht="15.75" x14ac:dyDescent="0.25">
      <c r="A59" s="43" t="s">
        <v>66</v>
      </c>
      <c r="B59" s="44" t="s">
        <v>19</v>
      </c>
      <c r="C59" s="45">
        <f>C60</f>
        <v>5830.11</v>
      </c>
      <c r="D59" s="46">
        <f>D60</f>
        <v>5830.11</v>
      </c>
      <c r="E59" s="47">
        <f t="shared" si="3"/>
        <v>100</v>
      </c>
    </row>
    <row r="60" spans="1:5" ht="38.25" x14ac:dyDescent="0.25">
      <c r="A60" s="5" t="s">
        <v>67</v>
      </c>
      <c r="B60" s="5" t="s">
        <v>8</v>
      </c>
      <c r="C60" s="23">
        <v>5830.11</v>
      </c>
      <c r="D60" s="23">
        <v>5830.11</v>
      </c>
      <c r="E60" s="34">
        <f t="shared" si="3"/>
        <v>100</v>
      </c>
    </row>
    <row r="61" spans="1:5" ht="25.5" hidden="1" x14ac:dyDescent="0.25">
      <c r="A61" s="3" t="s">
        <v>105</v>
      </c>
      <c r="B61" s="4" t="s">
        <v>102</v>
      </c>
      <c r="C61" s="60">
        <f>C62</f>
        <v>0</v>
      </c>
      <c r="D61" s="60">
        <f>D62</f>
        <v>0</v>
      </c>
      <c r="E61" s="47" t="e">
        <f t="shared" si="3"/>
        <v>#DIV/0!</v>
      </c>
    </row>
    <row r="62" spans="1:5" ht="25.5" hidden="1" x14ac:dyDescent="0.25">
      <c r="A62" s="5" t="s">
        <v>103</v>
      </c>
      <c r="B62" s="5" t="s">
        <v>104</v>
      </c>
      <c r="C62" s="61">
        <v>0</v>
      </c>
      <c r="D62" s="23">
        <v>0</v>
      </c>
      <c r="E62" s="34" t="e">
        <f t="shared" si="3"/>
        <v>#DIV/0!</v>
      </c>
    </row>
    <row r="63" spans="1:5" ht="31.5" x14ac:dyDescent="0.25">
      <c r="A63" s="13"/>
      <c r="B63" s="13" t="s">
        <v>56</v>
      </c>
      <c r="C63" s="16">
        <f>C9+C49</f>
        <v>139457.20999999996</v>
      </c>
      <c r="D63" s="16">
        <f>D9+D49</f>
        <v>138321.88</v>
      </c>
      <c r="E63" s="21">
        <f>D63/C63*100</f>
        <v>99.185893651536588</v>
      </c>
    </row>
    <row r="64" spans="1:5" ht="52.7" customHeight="1" x14ac:dyDescent="0.25"/>
  </sheetData>
  <mergeCells count="7">
    <mergeCell ref="C1:E1"/>
    <mergeCell ref="C2:E2"/>
    <mergeCell ref="C3:E3"/>
    <mergeCell ref="A7:C7"/>
    <mergeCell ref="A6:C6"/>
    <mergeCell ref="A5:E5"/>
    <mergeCell ref="C4:E4"/>
  </mergeCells>
  <phoneticPr fontId="14" type="noConversion"/>
  <pageMargins left="0.78740157480314965" right="0.39370078740157483" top="0.59055118110236227" bottom="0.39370078740157483" header="0.19685039370078741" footer="0.19685039370078741"/>
  <pageSetup paperSize="9" scale="93" fitToHeight="12" orientation="portrait" r:id="rId1"/>
  <headerFooter alignWithMargins="0">
    <oddFooter>&amp;R&amp;F     страница&amp;P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Зайцева Катерина Владимировна</cp:lastModifiedBy>
  <cp:lastPrinted>2025-03-05T18:35:23Z</cp:lastPrinted>
  <dcterms:created xsi:type="dcterms:W3CDTF">2015-07-21T13:23:07Z</dcterms:created>
  <dcterms:modified xsi:type="dcterms:W3CDTF">2025-03-14T13:16:00Z</dcterms:modified>
</cp:coreProperties>
</file>