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minimized="1" xWindow="0" yWindow="0" windowWidth="25200" windowHeight="11280" activeTab="1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62913"/>
</workbook>
</file>

<file path=xl/calcChain.xml><?xml version="1.0" encoding="utf-8"?>
<calcChain xmlns="http://schemas.openxmlformats.org/spreadsheetml/2006/main">
  <c r="H103" i="1" l="1"/>
  <c r="D97" i="20" l="1"/>
  <c r="D142" i="1"/>
  <c r="D97" i="1"/>
  <c r="E12" i="1"/>
  <c r="F12" i="1"/>
  <c r="G12" i="1"/>
  <c r="H12" i="1"/>
  <c r="D12" i="1"/>
  <c r="F9" i="1"/>
  <c r="G9" i="1"/>
  <c r="H9" i="1"/>
  <c r="E24" i="1" l="1"/>
  <c r="F24" i="1" s="1"/>
  <c r="G24" i="1" s="1"/>
  <c r="H24" i="1" s="1"/>
  <c r="E110" i="1"/>
  <c r="F110" i="1" s="1"/>
  <c r="G110" i="1" s="1"/>
  <c r="H110" i="1" s="1"/>
  <c r="E103" i="1"/>
  <c r="F103" i="1" s="1"/>
  <c r="G103" i="1" s="1"/>
  <c r="E101" i="1"/>
  <c r="F101" i="1" s="1"/>
  <c r="H101" i="1" s="1"/>
  <c r="E99" i="1"/>
  <c r="F99" i="1" s="1"/>
  <c r="G99" i="1" s="1"/>
  <c r="H99" i="1" s="1"/>
  <c r="E89" i="1"/>
  <c r="F89" i="1" s="1"/>
  <c r="G89" i="1" s="1"/>
  <c r="H89" i="1" s="1"/>
  <c r="E79" i="1"/>
  <c r="E77" i="1"/>
  <c r="F77" i="1" s="1"/>
  <c r="G77" i="1" s="1"/>
  <c r="H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E31" i="1"/>
  <c r="F31" i="1" s="1"/>
  <c r="G31" i="1" s="1"/>
  <c r="H31" i="1" s="1"/>
  <c r="E29" i="1"/>
  <c r="F29" i="1" s="1"/>
  <c r="G29" i="1" s="1"/>
  <c r="H29" i="1" s="1"/>
  <c r="H104" i="20"/>
  <c r="G104" i="20"/>
  <c r="F104" i="20"/>
  <c r="E104" i="20"/>
  <c r="F69" i="1" l="1"/>
  <c r="G69" i="1" l="1"/>
  <c r="H69" i="1" l="1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90" i="20"/>
  <c r="G90" i="20"/>
  <c r="F90" i="20"/>
  <c r="E9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76" i="20"/>
  <c r="G76" i="20"/>
  <c r="F76" i="20"/>
  <c r="E76" i="20"/>
  <c r="H74" i="20"/>
  <c r="G74" i="20"/>
  <c r="F74" i="20"/>
  <c r="E74" i="20"/>
  <c r="H72" i="20"/>
  <c r="G72" i="20"/>
  <c r="F72" i="20"/>
  <c r="E72" i="20"/>
  <c r="H70" i="20"/>
  <c r="G70" i="20"/>
  <c r="F70" i="20"/>
  <c r="E70" i="20"/>
  <c r="H68" i="20"/>
  <c r="G68" i="20"/>
  <c r="F68" i="20"/>
  <c r="E68" i="20"/>
  <c r="H66" i="20"/>
  <c r="G66" i="20"/>
  <c r="F66" i="20"/>
  <c r="E66" i="20"/>
  <c r="H64" i="20"/>
  <c r="G64" i="20"/>
  <c r="F64" i="20"/>
  <c r="E64" i="20"/>
  <c r="H62" i="20"/>
  <c r="G62" i="20"/>
  <c r="F62" i="20"/>
  <c r="E62" i="20"/>
  <c r="H60" i="20"/>
  <c r="G60" i="20"/>
  <c r="F60" i="20"/>
  <c r="E60" i="20"/>
  <c r="H58" i="20"/>
  <c r="G58" i="20"/>
  <c r="F58" i="20"/>
  <c r="E58" i="20"/>
  <c r="H56" i="20"/>
  <c r="G56" i="20"/>
  <c r="F56" i="20"/>
  <c r="E56" i="20"/>
  <c r="H54" i="20"/>
  <c r="G54" i="20"/>
  <c r="F54" i="20"/>
  <c r="E54" i="20"/>
  <c r="H52" i="20"/>
  <c r="G52" i="20"/>
  <c r="F52" i="20"/>
  <c r="E52" i="20"/>
  <c r="H50" i="20"/>
  <c r="G50" i="20"/>
  <c r="F50" i="20"/>
  <c r="E50" i="20"/>
  <c r="H48" i="20"/>
  <c r="G48" i="20"/>
  <c r="F48" i="20"/>
  <c r="E48" i="20"/>
  <c r="H46" i="20"/>
  <c r="G46" i="20"/>
  <c r="F46" i="20"/>
  <c r="E46" i="20"/>
  <c r="H44" i="20"/>
  <c r="G44" i="20"/>
  <c r="F44" i="20"/>
  <c r="E44" i="20"/>
  <c r="H42" i="20"/>
  <c r="G42" i="20"/>
  <c r="F42" i="20"/>
  <c r="E42" i="20"/>
  <c r="H40" i="20"/>
  <c r="G40" i="20"/>
  <c r="F40" i="20"/>
  <c r="E40" i="20"/>
  <c r="H38" i="20"/>
  <c r="G38" i="20"/>
  <c r="F38" i="20"/>
  <c r="E38" i="20"/>
  <c r="H36" i="20"/>
  <c r="G36" i="20"/>
  <c r="F36" i="20"/>
  <c r="E36" i="20"/>
  <c r="H34" i="20"/>
  <c r="G34" i="20"/>
  <c r="F34" i="20"/>
  <c r="E34" i="20"/>
  <c r="H32" i="20"/>
  <c r="G32" i="20"/>
  <c r="F32" i="20"/>
  <c r="E32" i="20"/>
  <c r="H30" i="20"/>
  <c r="G30" i="20"/>
  <c r="F30" i="20"/>
  <c r="E30" i="20"/>
  <c r="H158" i="20" l="1"/>
  <c r="G158" i="20"/>
  <c r="F158" i="20"/>
  <c r="E158" i="20"/>
  <c r="H157" i="20"/>
  <c r="G157" i="20"/>
  <c r="F157" i="20"/>
  <c r="E157" i="20"/>
  <c r="H142" i="20"/>
  <c r="H141" i="20" s="1"/>
  <c r="H148" i="20" s="1"/>
  <c r="G142" i="20"/>
  <c r="G141" i="20" s="1"/>
  <c r="G148" i="20" s="1"/>
  <c r="F142" i="20"/>
  <c r="F141" i="20" s="1"/>
  <c r="F148" i="20" s="1"/>
  <c r="E142" i="20"/>
  <c r="E141" i="20" s="1"/>
  <c r="E148" i="20" s="1"/>
  <c r="D142" i="20"/>
  <c r="D141" i="20" s="1"/>
  <c r="D148" i="20" s="1"/>
  <c r="H135" i="20"/>
  <c r="G135" i="20"/>
  <c r="F135" i="20"/>
  <c r="E135" i="20"/>
  <c r="D135" i="20"/>
  <c r="D132" i="20"/>
  <c r="D134" i="20" s="1"/>
  <c r="E132" i="20"/>
  <c r="E134" i="20" s="1"/>
  <c r="H97" i="20"/>
  <c r="G97" i="20"/>
  <c r="F97" i="20"/>
  <c r="E97" i="20"/>
  <c r="D82" i="20"/>
  <c r="D26" i="20"/>
  <c r="D22" i="20" s="1"/>
  <c r="E7" i="20"/>
  <c r="F7" i="20" l="1"/>
  <c r="E12" i="20"/>
  <c r="E9" i="20"/>
  <c r="D13" i="20"/>
  <c r="E139" i="20"/>
  <c r="D139" i="20"/>
  <c r="E13" i="20"/>
  <c r="E18" i="20" s="1"/>
  <c r="G26" i="20"/>
  <c r="F26" i="20"/>
  <c r="E26" i="20"/>
  <c r="E27" i="20" s="1"/>
  <c r="E82" i="20"/>
  <c r="E83" i="20" s="1"/>
  <c r="F82" i="20"/>
  <c r="G7" i="20"/>
  <c r="D17" i="20" l="1"/>
  <c r="D20" i="20"/>
  <c r="D18" i="20"/>
  <c r="F13" i="20"/>
  <c r="F18" i="20" s="1"/>
  <c r="G12" i="20"/>
  <c r="G9" i="20"/>
  <c r="F12" i="20"/>
  <c r="F9" i="20"/>
  <c r="F83" i="20"/>
  <c r="G27" i="20"/>
  <c r="F27" i="20"/>
  <c r="E20" i="20"/>
  <c r="E17" i="20"/>
  <c r="E19" i="20" s="1"/>
  <c r="H26" i="20"/>
  <c r="H27" i="20" s="1"/>
  <c r="F17" i="20"/>
  <c r="F132" i="20"/>
  <c r="F134" i="20" s="1"/>
  <c r="F139" i="20" s="1"/>
  <c r="H7" i="20"/>
  <c r="H158" i="1"/>
  <c r="G158" i="1"/>
  <c r="F158" i="1"/>
  <c r="E158" i="1"/>
  <c r="H13" i="20" l="1"/>
  <c r="H12" i="20"/>
  <c r="H9" i="20"/>
  <c r="F20" i="20"/>
  <c r="D19" i="20"/>
  <c r="H20" i="20"/>
  <c r="H18" i="20"/>
  <c r="H17" i="20"/>
  <c r="F19" i="20"/>
  <c r="G132" i="20"/>
  <c r="G134" i="20" s="1"/>
  <c r="G139" i="20" s="1"/>
  <c r="H132" i="20"/>
  <c r="H134" i="20" s="1"/>
  <c r="H139" i="20" s="1"/>
  <c r="G13" i="20"/>
  <c r="H19" i="20" l="1"/>
  <c r="H82" i="20"/>
  <c r="G82" i="20"/>
  <c r="G83" i="20" s="1"/>
  <c r="G20" i="20"/>
  <c r="G18" i="20"/>
  <c r="G17" i="20"/>
  <c r="E142" i="1"/>
  <c r="F142" i="1"/>
  <c r="G142" i="1"/>
  <c r="H142" i="1"/>
  <c r="E157" i="1"/>
  <c r="G19" i="20" l="1"/>
  <c r="H83" i="20"/>
  <c r="D22" i="1" l="1"/>
  <c r="D135" i="1"/>
  <c r="D132" i="1"/>
  <c r="D134" i="1" s="1"/>
  <c r="D13" i="1"/>
  <c r="D20" i="1" l="1"/>
  <c r="D18" i="1"/>
  <c r="D139" i="1"/>
  <c r="E22" i="1"/>
  <c r="D82" i="1"/>
  <c r="E83" i="1" s="1"/>
  <c r="D19" i="1" l="1"/>
  <c r="F22" i="1" l="1"/>
  <c r="G22" i="1"/>
  <c r="H22" i="1" l="1"/>
  <c r="H141" i="1" l="1"/>
  <c r="H148" i="1" s="1"/>
  <c r="D141" i="1"/>
  <c r="D148" i="1" s="1"/>
  <c r="E141" i="1"/>
  <c r="F141" i="1"/>
  <c r="F148" i="1" s="1"/>
  <c r="G141" i="1"/>
  <c r="G148" i="1" s="1"/>
  <c r="E97" i="1" l="1"/>
  <c r="F97" i="1"/>
  <c r="G97" i="1"/>
  <c r="H97" i="1"/>
  <c r="E13" i="1" l="1"/>
  <c r="E132" i="1" l="1"/>
  <c r="E139" i="1" s="1"/>
  <c r="E20" i="1" l="1"/>
  <c r="E17" i="1"/>
  <c r="E18" i="1"/>
  <c r="F13" i="1"/>
  <c r="H13" i="1"/>
  <c r="F132" i="1"/>
  <c r="F139" i="1" s="1"/>
  <c r="G13" i="1" l="1"/>
  <c r="F18" i="1"/>
  <c r="F17" i="1"/>
  <c r="F20" i="1"/>
  <c r="E19" i="1"/>
  <c r="G132" i="1"/>
  <c r="G139" i="1" s="1"/>
  <c r="G20" i="1" l="1"/>
  <c r="G18" i="1"/>
  <c r="G17" i="1"/>
  <c r="F19" i="1"/>
  <c r="H18" i="1"/>
  <c r="H17" i="1"/>
  <c r="H20" i="1"/>
  <c r="H132" i="1"/>
  <c r="H139" i="1" s="1"/>
  <c r="G19" i="1" l="1"/>
  <c r="H19" i="1"/>
  <c r="G25" i="20" l="1"/>
  <c r="F25" i="20"/>
  <c r="E22" i="20"/>
  <c r="E23" i="20" s="1"/>
  <c r="H22" i="20"/>
  <c r="H25" i="20"/>
  <c r="F22" i="20"/>
  <c r="F23" i="20"/>
  <c r="E25" i="20"/>
  <c r="G22" i="20"/>
  <c r="G23" i="20" s="1"/>
  <c r="H23" i="20" l="1"/>
</calcChain>
</file>

<file path=xl/sharedStrings.xml><?xml version="1.0" encoding="utf-8"?>
<sst xmlns="http://schemas.openxmlformats.org/spreadsheetml/2006/main" count="855" uniqueCount="269">
  <si>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</si>
  <si>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</si>
  <si>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</si>
  <si>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</si>
  <si>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</si>
  <si>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</si>
  <si>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</si>
  <si>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</si>
  <si>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</si>
  <si>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</si>
  <si>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</si>
  <si>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</si>
  <si>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</si>
  <si>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</si>
  <si>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</si>
  <si>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</si>
  <si>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</si>
  <si>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</si>
  <si>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</si>
  <si>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</si>
  <si>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</si>
  <si>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</si>
  <si>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</si>
  <si>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</si>
  <si>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</si>
  <si>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</si>
  <si>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</si>
  <si>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</si>
  <si>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</si>
  <si>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</si>
  <si>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</si>
  <si>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</si>
  <si>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</si>
  <si>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</si>
  <si>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</si>
  <si>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</si>
  <si>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</si>
  <si>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</si>
  <si>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</si>
  <si>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</si>
  <si>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</si>
  <si>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</si>
  <si>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</si>
  <si>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</si>
  <si>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</si>
  <si>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</si>
  <si>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</si>
  <si>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</si>
  <si>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</si>
  <si>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</si>
  <si>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</si>
  <si>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</si>
  <si>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</si>
  <si>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</si>
  <si>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</si>
  <si>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</si>
  <si>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</si>
  <si>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</si>
  <si>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</si>
  <si>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</si>
  <si>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</si>
  <si>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</si>
  <si>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</si>
  <si>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</si>
  <si>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</si>
  <si>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</si>
  <si>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</si>
  <si>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</si>
  <si>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</si>
  <si>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</si>
  <si>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</si>
  <si>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</si>
  <si>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</si>
  <si>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</si>
  <si>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</si>
  <si>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</si>
  <si>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</si>
  <si>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</si>
  <si>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</si>
  <si>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</si>
  <si>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</si>
  <si>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</si>
  <si>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</si>
  <si>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</si>
  <si>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</si>
  <si>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</si>
  <si>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</si>
  <si>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</si>
  <si>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</si>
  <si>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</si>
  <si>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</si>
  <si>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</si>
  <si>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</si>
  <si>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</si>
  <si>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</si>
  <si>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</si>
  <si>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</si>
  <si>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</si>
  <si>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</si>
  <si>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</si>
  <si>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</si>
  <si>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</si>
  <si>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</si>
  <si>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</si>
  <si>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</si>
  <si>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</si>
  <si>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</si>
  <si>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</si>
  <si>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</si>
  <si>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</si>
  <si>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</si>
  <si>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</si>
  <si>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</si>
  <si>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</si>
  <si>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</si>
  <si>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</si>
  <si>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</si>
  <si>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</si>
  <si>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</si>
  <si>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</si>
  <si>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</si>
  <si>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</si>
  <si>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</si>
  <si>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</si>
  <si>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</si>
  <si>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</si>
  <si>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</si>
  <si>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</si>
  <si>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</si>
  <si>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</si>
  <si>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</si>
  <si>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</si>
  <si>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</si>
  <si>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</si>
  <si>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</si>
  <si>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</si>
  <si>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</si>
  <si>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</si>
  <si>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</si>
  <si>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</si>
  <si>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</si>
  <si>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</si>
  <si>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</si>
  <si>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</si>
  <si>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</si>
  <si>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</si>
  <si>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</si>
  <si>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</si>
  <si>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</si>
  <si>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</si>
  <si>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</si>
  <si>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</si>
  <si>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</si>
  <si>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</si>
  <si>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</si>
  <si>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</si>
  <si>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</si>
  <si>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</si>
  <si>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</si>
  <si>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</si>
  <si>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</si>
  <si>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</si>
  <si>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</si>
  <si>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</si>
  <si>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</si>
  <si>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</si>
  <si>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</si>
  <si>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</si>
  <si>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</si>
  <si>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</si>
  <si>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</si>
  <si>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</si>
  <si>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</si>
  <si>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</si>
  <si>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</si>
  <si>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</si>
  <si>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</si>
  <si>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</si>
  <si>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</si>
  <si>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</si>
  <si>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</si>
  <si>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</si>
  <si>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</si>
  <si>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</si>
  <si>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</si>
  <si>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</si>
  <si>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</si>
  <si>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</si>
  <si>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</si>
  <si>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</si>
  <si>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</si>
  <si>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</si>
  <si>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</si>
  <si>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</si>
  <si>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</si>
  <si>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</si>
  <si>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</si>
  <si>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</si>
  <si>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</si>
  <si>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</si>
  <si>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</si>
  <si>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</si>
  <si>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</si>
  <si>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</si>
  <si>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</si>
  <si>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</si>
  <si>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</si>
  <si>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</si>
  <si>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</si>
  <si>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</si>
  <si>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</si>
  <si>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</si>
  <si>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</si>
  <si>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</si>
  <si>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</si>
  <si>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</si>
  <si>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</si>
  <si>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</si>
  <si>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</si>
  <si>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</si>
  <si>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</si>
  <si>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</si>
  <si>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</si>
  <si>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</si>
  <si>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</si>
  <si>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</si>
  <si>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</si>
  <si>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</si>
  <si>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</si>
  <si>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</si>
  <si>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</si>
  <si>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</si>
  <si>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</si>
  <si>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</si>
  <si>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</si>
  <si>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</si>
  <si>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</si>
  <si>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</si>
  <si>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</si>
  <si>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</si>
  <si>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</si>
  <si>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</si>
  <si>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</si>
  <si>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</si>
  <si>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</si>
  <si>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</si>
  <si>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</si>
  <si>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</si>
  <si>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</si>
  <si>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</si>
  <si>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</si>
  <si>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</si>
  <si>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</si>
  <si>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</si>
  <si>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</si>
  <si>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</si>
  <si>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</si>
  <si>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</si>
  <si>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</si>
  <si>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</si>
  <si>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</si>
  <si>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</si>
  <si>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Основные показатели прогноза социально-экономического развития муниципального образования Ленинградской области на 2023-2025 годы</t>
  </si>
  <si>
    <t xml:space="preserve">Бюджет муниципального образования </t>
  </si>
  <si>
    <t>Доходы бюджета муниципального образования, всего</t>
  </si>
  <si>
    <t>Расходы бюджета муниципального образования, всего</t>
  </si>
  <si>
    <t>Дефицит/профицит (-/+) бюджета муниципального образования</t>
  </si>
  <si>
    <t>ГАТЧИНСКИЙ МУНИЦИПАЛЬНЫЙ РАЙОН</t>
  </si>
  <si>
    <t>Основные показатели прогноза социально-экономического развития муниципального образования                                              Ленинградской области на 2023-2025 годы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</si>
</sst>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_)"/>
    <numFmt numFmtId="166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113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0" fontId="11" fillId="0" borderId="0" xfId="0" applyFont="1" applyAlignment="1">
      <alignment horizont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6" fontId="7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vertical="center" wrapText="1"/>
    </xf>
    <xf numFmtId="49" fontId="10" fillId="3" borderId="1" xfId="0" applyNumberFormat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vertical="center" wrapText="1"/>
    </xf>
    <xf numFmtId="49" fontId="8" fillId="3" borderId="1" xfId="0" applyNumberFormat="1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center" wrapText="1"/>
    </xf>
    <xf numFmtId="166" fontId="7" fillId="3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166" fontId="9" fillId="2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0"/>
  <sheetViews>
    <sheetView zoomScaleNormal="100" workbookViewId="0">
      <selection activeCell="F6" sqref="F6"/>
    </sheetView>
  </sheetViews>
  <sheetFormatPr defaultColWidth="9.140625" defaultRowHeight="15.75" x14ac:dyDescent="0.25"/>
  <cols>
    <col min="1" max="1" width="12.140625" style="1" customWidth="1"/>
    <col min="2" max="2" width="69.5703125" style="32" customWidth="1"/>
    <col min="3" max="6" width="11.5703125" style="1" customWidth="1"/>
    <col min="7" max="16384" width="9.140625" style="1"/>
  </cols>
  <sheetData>
    <row r="2" spans="1:12" ht="38.25" customHeight="1" x14ac:dyDescent="0.3">
      <c r="A2" s="83" t="s">
        <v>192</v>
      </c>
      <c r="B2" s="83"/>
      <c r="C2" s="83"/>
      <c r="D2" s="83"/>
      <c r="E2" s="83"/>
      <c r="F2" s="83"/>
    </row>
    <row r="3" spans="1:12" ht="18.75" x14ac:dyDescent="0.3">
      <c r="A3" s="84" t="s">
        <v>164</v>
      </c>
      <c r="B3" s="84"/>
      <c r="C3" s="84"/>
      <c r="D3" s="84"/>
      <c r="E3" s="84"/>
      <c r="F3" s="84"/>
    </row>
    <row r="4" spans="1:12" ht="15.6" x14ac:dyDescent="0.35">
      <c r="A4" s="62"/>
      <c r="B4" s="38"/>
      <c r="C4" s="38"/>
      <c r="D4" s="38"/>
      <c r="E4" s="38"/>
      <c r="F4" s="38"/>
      <c r="G4" s="63"/>
      <c r="H4" s="63"/>
      <c r="I4" s="63"/>
      <c r="J4" s="63"/>
      <c r="K4" s="63"/>
      <c r="L4" s="63"/>
    </row>
    <row r="5" spans="1:12" x14ac:dyDescent="0.25">
      <c r="A5" s="85" t="s">
        <v>0</v>
      </c>
      <c r="B5" s="85" t="s">
        <v>165</v>
      </c>
      <c r="C5" s="4" t="s">
        <v>93</v>
      </c>
      <c r="D5" s="86" t="s">
        <v>4</v>
      </c>
      <c r="E5" s="87"/>
      <c r="F5" s="88"/>
      <c r="G5" s="63"/>
      <c r="H5" s="63"/>
      <c r="I5" s="63"/>
      <c r="J5" s="63"/>
      <c r="K5" s="63"/>
      <c r="L5" s="63"/>
    </row>
    <row r="6" spans="1:12" x14ac:dyDescent="0.25">
      <c r="A6" s="85"/>
      <c r="B6" s="85"/>
      <c r="C6" s="4">
        <v>2022</v>
      </c>
      <c r="D6" s="5">
        <v>2023</v>
      </c>
      <c r="E6" s="5">
        <v>2024</v>
      </c>
      <c r="F6" s="5">
        <v>2025</v>
      </c>
      <c r="G6" s="63"/>
      <c r="H6" s="63"/>
      <c r="I6" s="63"/>
      <c r="J6" s="63"/>
      <c r="K6" s="63"/>
      <c r="L6" s="63"/>
    </row>
    <row r="7" spans="1:12" x14ac:dyDescent="0.25">
      <c r="A7" s="15" t="s">
        <v>15</v>
      </c>
      <c r="B7" s="27" t="s">
        <v>16</v>
      </c>
      <c r="C7" s="39"/>
      <c r="D7" s="39"/>
      <c r="E7" s="39"/>
      <c r="F7" s="39"/>
      <c r="G7" s="63"/>
      <c r="H7" s="63"/>
      <c r="I7" s="63"/>
      <c r="J7" s="63"/>
      <c r="K7" s="63"/>
      <c r="L7" s="63"/>
    </row>
    <row r="8" spans="1:12" x14ac:dyDescent="0.25">
      <c r="A8" s="22" t="s">
        <v>154</v>
      </c>
      <c r="B8" s="28" t="s">
        <v>199</v>
      </c>
      <c r="C8" s="64">
        <v>117.4</v>
      </c>
      <c r="D8" s="64">
        <v>103.7</v>
      </c>
      <c r="E8" s="64">
        <v>102.4</v>
      </c>
      <c r="F8" s="64">
        <v>103.7</v>
      </c>
      <c r="G8" s="63"/>
      <c r="H8" s="63"/>
      <c r="I8" s="63"/>
      <c r="J8" s="63"/>
      <c r="K8" s="63"/>
      <c r="L8" s="63"/>
    </row>
    <row r="9" spans="1:12" x14ac:dyDescent="0.25">
      <c r="A9" s="22" t="s">
        <v>45</v>
      </c>
      <c r="B9" s="28" t="s">
        <v>159</v>
      </c>
      <c r="C9" s="64">
        <v>102.4</v>
      </c>
      <c r="D9" s="64">
        <v>102.3</v>
      </c>
      <c r="E9" s="64">
        <v>102.3</v>
      </c>
      <c r="F9" s="64">
        <v>103</v>
      </c>
      <c r="G9" s="63"/>
      <c r="H9" s="63"/>
      <c r="I9" s="63"/>
      <c r="J9" s="63"/>
      <c r="K9" s="63"/>
      <c r="L9" s="63"/>
    </row>
    <row r="10" spans="1:12" x14ac:dyDescent="0.25">
      <c r="A10" s="40" t="s">
        <v>46</v>
      </c>
      <c r="B10" s="28" t="s">
        <v>166</v>
      </c>
      <c r="C10" s="64">
        <v>106</v>
      </c>
      <c r="D10" s="64">
        <v>105</v>
      </c>
      <c r="E10" s="64">
        <v>103.8</v>
      </c>
      <c r="F10" s="64">
        <v>104.1</v>
      </c>
      <c r="G10" s="63"/>
      <c r="H10" s="63"/>
      <c r="I10" s="63"/>
      <c r="J10" s="63"/>
      <c r="K10" s="63"/>
      <c r="L10" s="63"/>
    </row>
    <row r="11" spans="1:12" x14ac:dyDescent="0.25">
      <c r="A11" s="10"/>
      <c r="B11" s="28" t="s">
        <v>8</v>
      </c>
      <c r="C11" s="64"/>
      <c r="D11" s="64"/>
      <c r="E11" s="64"/>
      <c r="F11" s="64"/>
    </row>
    <row r="12" spans="1:12" x14ac:dyDescent="0.25">
      <c r="A12" s="10" t="s">
        <v>200</v>
      </c>
      <c r="B12" s="23" t="s">
        <v>120</v>
      </c>
      <c r="C12" s="64">
        <v>111</v>
      </c>
      <c r="D12" s="64">
        <v>107.2</v>
      </c>
      <c r="E12" s="64">
        <v>104.3</v>
      </c>
      <c r="F12" s="64">
        <v>104.2</v>
      </c>
    </row>
    <row r="13" spans="1:12" x14ac:dyDescent="0.25">
      <c r="A13" s="10" t="s">
        <v>201</v>
      </c>
      <c r="B13" s="23" t="s">
        <v>121</v>
      </c>
      <c r="C13" s="64">
        <v>104.4</v>
      </c>
      <c r="D13" s="64">
        <v>104.4</v>
      </c>
      <c r="E13" s="64">
        <v>104.3</v>
      </c>
      <c r="F13" s="64">
        <v>104.2</v>
      </c>
    </row>
    <row r="14" spans="1:12" x14ac:dyDescent="0.25">
      <c r="A14" s="10" t="s">
        <v>202</v>
      </c>
      <c r="B14" s="23" t="s">
        <v>122</v>
      </c>
      <c r="C14" s="64">
        <v>106</v>
      </c>
      <c r="D14" s="64">
        <v>105</v>
      </c>
      <c r="E14" s="64">
        <v>103.8</v>
      </c>
      <c r="F14" s="64">
        <v>104.1</v>
      </c>
    </row>
    <row r="15" spans="1:12" x14ac:dyDescent="0.25">
      <c r="A15" s="10" t="s">
        <v>203</v>
      </c>
      <c r="B15" s="23" t="s">
        <v>123</v>
      </c>
      <c r="C15" s="64">
        <v>106</v>
      </c>
      <c r="D15" s="64">
        <v>105</v>
      </c>
      <c r="E15" s="64">
        <v>103.8</v>
      </c>
      <c r="F15" s="64">
        <v>104.1</v>
      </c>
    </row>
    <row r="16" spans="1:12" x14ac:dyDescent="0.25">
      <c r="A16" s="10" t="s">
        <v>204</v>
      </c>
      <c r="B16" s="23" t="s">
        <v>124</v>
      </c>
      <c r="C16" s="64">
        <v>104.4</v>
      </c>
      <c r="D16" s="64">
        <v>104.4</v>
      </c>
      <c r="E16" s="64">
        <v>104.2</v>
      </c>
      <c r="F16" s="64">
        <v>104.2</v>
      </c>
    </row>
    <row r="17" spans="1:6" x14ac:dyDescent="0.25">
      <c r="A17" s="10" t="s">
        <v>205</v>
      </c>
      <c r="B17" s="23" t="s">
        <v>125</v>
      </c>
      <c r="C17" s="64">
        <v>106</v>
      </c>
      <c r="D17" s="64">
        <v>105</v>
      </c>
      <c r="E17" s="64">
        <v>103.8</v>
      </c>
      <c r="F17" s="64">
        <v>104.1</v>
      </c>
    </row>
    <row r="18" spans="1:6" ht="47.25" x14ac:dyDescent="0.25">
      <c r="A18" s="10" t="s">
        <v>206</v>
      </c>
      <c r="B18" s="23" t="s">
        <v>126</v>
      </c>
      <c r="C18" s="64">
        <v>90</v>
      </c>
      <c r="D18" s="64">
        <v>106.4</v>
      </c>
      <c r="E18" s="64">
        <v>104.2</v>
      </c>
      <c r="F18" s="64">
        <v>104.3</v>
      </c>
    </row>
    <row r="19" spans="1:6" x14ac:dyDescent="0.25">
      <c r="A19" s="10" t="s">
        <v>207</v>
      </c>
      <c r="B19" s="23" t="s">
        <v>127</v>
      </c>
      <c r="C19" s="64">
        <v>110.7</v>
      </c>
      <c r="D19" s="64">
        <v>105.4</v>
      </c>
      <c r="E19" s="64">
        <v>104.4</v>
      </c>
      <c r="F19" s="64">
        <v>104.4</v>
      </c>
    </row>
    <row r="20" spans="1:6" ht="31.5" x14ac:dyDescent="0.25">
      <c r="A20" s="10" t="s">
        <v>208</v>
      </c>
      <c r="B20" s="23" t="s">
        <v>128</v>
      </c>
      <c r="C20" s="64">
        <v>106</v>
      </c>
      <c r="D20" s="64">
        <v>105</v>
      </c>
      <c r="E20" s="64">
        <v>103.8</v>
      </c>
      <c r="F20" s="64">
        <v>104.1</v>
      </c>
    </row>
    <row r="21" spans="1:6" x14ac:dyDescent="0.25">
      <c r="A21" s="10" t="s">
        <v>209</v>
      </c>
      <c r="B21" s="23" t="s">
        <v>129</v>
      </c>
      <c r="C21" s="64">
        <v>106</v>
      </c>
      <c r="D21" s="64">
        <v>105</v>
      </c>
      <c r="E21" s="64">
        <v>103.8</v>
      </c>
      <c r="F21" s="64">
        <v>104.1</v>
      </c>
    </row>
    <row r="22" spans="1:6" ht="31.5" x14ac:dyDescent="0.25">
      <c r="A22" s="10" t="s">
        <v>210</v>
      </c>
      <c r="B22" s="23" t="s">
        <v>130</v>
      </c>
      <c r="C22" s="64">
        <v>107</v>
      </c>
      <c r="D22" s="64">
        <v>104</v>
      </c>
      <c r="E22" s="64">
        <v>104.5</v>
      </c>
      <c r="F22" s="64">
        <v>104.5</v>
      </c>
    </row>
    <row r="23" spans="1:6" ht="31.5" x14ac:dyDescent="0.25">
      <c r="A23" s="10" t="s">
        <v>211</v>
      </c>
      <c r="B23" s="23" t="s">
        <v>131</v>
      </c>
      <c r="C23" s="64">
        <v>106</v>
      </c>
      <c r="D23" s="64">
        <v>105</v>
      </c>
      <c r="E23" s="64">
        <v>103.8</v>
      </c>
      <c r="F23" s="64">
        <v>104.1</v>
      </c>
    </row>
    <row r="24" spans="1:6" ht="31.5" x14ac:dyDescent="0.25">
      <c r="A24" s="10" t="s">
        <v>212</v>
      </c>
      <c r="B24" s="23" t="s">
        <v>132</v>
      </c>
      <c r="C24" s="64">
        <v>112.7</v>
      </c>
      <c r="D24" s="64">
        <v>106.5</v>
      </c>
      <c r="E24" s="64">
        <v>104.5</v>
      </c>
      <c r="F24" s="64">
        <v>104.5</v>
      </c>
    </row>
    <row r="25" spans="1:6" ht="31.5" x14ac:dyDescent="0.25">
      <c r="A25" s="10" t="s">
        <v>213</v>
      </c>
      <c r="B25" s="23" t="s">
        <v>133</v>
      </c>
      <c r="C25" s="64">
        <v>109</v>
      </c>
      <c r="D25" s="64">
        <v>103.4</v>
      </c>
      <c r="E25" s="64">
        <v>104.1</v>
      </c>
      <c r="F25" s="64">
        <v>104.1</v>
      </c>
    </row>
    <row r="26" spans="1:6" x14ac:dyDescent="0.25">
      <c r="A26" s="10" t="s">
        <v>214</v>
      </c>
      <c r="B26" s="23" t="s">
        <v>134</v>
      </c>
      <c r="C26" s="64">
        <v>106</v>
      </c>
      <c r="D26" s="64">
        <v>105</v>
      </c>
      <c r="E26" s="64">
        <v>103.8</v>
      </c>
      <c r="F26" s="64">
        <v>104.1</v>
      </c>
    </row>
    <row r="27" spans="1:6" ht="31.5" x14ac:dyDescent="0.25">
      <c r="A27" s="10" t="s">
        <v>215</v>
      </c>
      <c r="B27" s="23" t="s">
        <v>136</v>
      </c>
      <c r="C27" s="64">
        <v>104.3</v>
      </c>
      <c r="D27" s="64">
        <v>104</v>
      </c>
      <c r="E27" s="64">
        <v>104.5</v>
      </c>
      <c r="F27" s="64">
        <v>104.7</v>
      </c>
    </row>
    <row r="28" spans="1:6" ht="31.5" x14ac:dyDescent="0.25">
      <c r="A28" s="10" t="s">
        <v>216</v>
      </c>
      <c r="B28" s="23" t="s">
        <v>139</v>
      </c>
      <c r="C28" s="64">
        <v>106</v>
      </c>
      <c r="D28" s="64">
        <v>105</v>
      </c>
      <c r="E28" s="64">
        <v>103.8</v>
      </c>
      <c r="F28" s="64">
        <v>104.1</v>
      </c>
    </row>
    <row r="29" spans="1:6" x14ac:dyDescent="0.25">
      <c r="A29" s="10" t="s">
        <v>217</v>
      </c>
      <c r="B29" s="23" t="s">
        <v>141</v>
      </c>
      <c r="C29" s="64">
        <v>108</v>
      </c>
      <c r="D29" s="64">
        <v>105.7</v>
      </c>
      <c r="E29" s="64">
        <v>104.7</v>
      </c>
      <c r="F29" s="64">
        <v>104.7</v>
      </c>
    </row>
    <row r="30" spans="1:6" ht="31.5" x14ac:dyDescent="0.25">
      <c r="A30" s="10" t="s">
        <v>218</v>
      </c>
      <c r="B30" s="23" t="s">
        <v>143</v>
      </c>
      <c r="C30" s="64">
        <v>104.7</v>
      </c>
      <c r="D30" s="64">
        <v>104.5</v>
      </c>
      <c r="E30" s="64">
        <v>104.7</v>
      </c>
      <c r="F30" s="64">
        <v>104.7</v>
      </c>
    </row>
    <row r="31" spans="1:6" ht="31.5" x14ac:dyDescent="0.25">
      <c r="A31" s="10" t="s">
        <v>219</v>
      </c>
      <c r="B31" s="23" t="s">
        <v>145</v>
      </c>
      <c r="C31" s="64">
        <v>108</v>
      </c>
      <c r="D31" s="64">
        <v>105.2</v>
      </c>
      <c r="E31" s="64">
        <v>104.7</v>
      </c>
      <c r="F31" s="64">
        <v>104.7</v>
      </c>
    </row>
    <row r="32" spans="1:6" ht="31.5" x14ac:dyDescent="0.25">
      <c r="A32" s="10" t="s">
        <v>220</v>
      </c>
      <c r="B32" s="23" t="s">
        <v>147</v>
      </c>
      <c r="C32" s="64">
        <v>106</v>
      </c>
      <c r="D32" s="64">
        <v>105</v>
      </c>
      <c r="E32" s="64">
        <v>103.8</v>
      </c>
      <c r="F32" s="64">
        <v>104.1</v>
      </c>
    </row>
    <row r="33" spans="1:6" x14ac:dyDescent="0.25">
      <c r="A33" s="10" t="s">
        <v>221</v>
      </c>
      <c r="B33" s="23" t="s">
        <v>149</v>
      </c>
      <c r="C33" s="64">
        <v>104</v>
      </c>
      <c r="D33" s="64">
        <v>105</v>
      </c>
      <c r="E33" s="64">
        <v>105.1</v>
      </c>
      <c r="F33" s="64">
        <v>105.2</v>
      </c>
    </row>
    <row r="34" spans="1:6" x14ac:dyDescent="0.25">
      <c r="A34" s="10" t="s">
        <v>222</v>
      </c>
      <c r="B34" s="23" t="s">
        <v>151</v>
      </c>
      <c r="C34" s="64">
        <v>106</v>
      </c>
      <c r="D34" s="64">
        <v>105</v>
      </c>
      <c r="E34" s="64">
        <v>103.8</v>
      </c>
      <c r="F34" s="64">
        <v>104.1</v>
      </c>
    </row>
    <row r="35" spans="1:6" x14ac:dyDescent="0.25">
      <c r="A35" s="10" t="s">
        <v>223</v>
      </c>
      <c r="B35" s="23" t="s">
        <v>153</v>
      </c>
      <c r="C35" s="64">
        <v>106</v>
      </c>
      <c r="D35" s="64">
        <v>105</v>
      </c>
      <c r="E35" s="64">
        <v>103.8</v>
      </c>
      <c r="F35" s="64">
        <v>104.1</v>
      </c>
    </row>
    <row r="36" spans="1:6" ht="31.5" x14ac:dyDescent="0.25">
      <c r="A36" s="10" t="s">
        <v>47</v>
      </c>
      <c r="B36" s="28" t="s">
        <v>167</v>
      </c>
      <c r="C36" s="64">
        <v>103</v>
      </c>
      <c r="D36" s="64">
        <v>104</v>
      </c>
      <c r="E36" s="64">
        <v>104</v>
      </c>
      <c r="F36" s="64">
        <v>104</v>
      </c>
    </row>
    <row r="37" spans="1:6" ht="31.5" x14ac:dyDescent="0.25">
      <c r="A37" s="10" t="s">
        <v>48</v>
      </c>
      <c r="B37" s="28" t="s">
        <v>168</v>
      </c>
      <c r="C37" s="64">
        <v>104</v>
      </c>
      <c r="D37" s="64">
        <v>104</v>
      </c>
      <c r="E37" s="64">
        <v>104</v>
      </c>
      <c r="F37" s="64">
        <v>104</v>
      </c>
    </row>
    <row r="38" spans="1:6" x14ac:dyDescent="0.25">
      <c r="A38" s="11" t="s">
        <v>21</v>
      </c>
      <c r="B38" s="25" t="s">
        <v>22</v>
      </c>
      <c r="C38" s="64"/>
      <c r="D38" s="64"/>
      <c r="E38" s="64"/>
      <c r="F38" s="64"/>
    </row>
    <row r="39" spans="1:6" x14ac:dyDescent="0.25">
      <c r="A39" s="10" t="s">
        <v>154</v>
      </c>
      <c r="B39" s="12" t="s">
        <v>22</v>
      </c>
      <c r="C39" s="64">
        <v>104.1</v>
      </c>
      <c r="D39" s="64">
        <v>104.4</v>
      </c>
      <c r="E39" s="64">
        <v>104.6</v>
      </c>
      <c r="F39" s="64">
        <v>104.8</v>
      </c>
    </row>
    <row r="40" spans="1:6" x14ac:dyDescent="0.25">
      <c r="A40" s="10" t="s">
        <v>44</v>
      </c>
      <c r="B40" s="12" t="s">
        <v>175</v>
      </c>
      <c r="C40" s="64">
        <v>104</v>
      </c>
      <c r="D40" s="64">
        <v>103.9</v>
      </c>
      <c r="E40" s="64">
        <v>104.2</v>
      </c>
      <c r="F40" s="64">
        <v>104.4</v>
      </c>
    </row>
    <row r="41" spans="1:6" x14ac:dyDescent="0.25">
      <c r="A41" s="10" t="s">
        <v>45</v>
      </c>
      <c r="B41" s="12" t="s">
        <v>176</v>
      </c>
      <c r="C41" s="64">
        <v>104.1</v>
      </c>
      <c r="D41" s="64">
        <v>104.9</v>
      </c>
      <c r="E41" s="64">
        <v>105</v>
      </c>
      <c r="F41" s="64">
        <v>105.2</v>
      </c>
    </row>
    <row r="42" spans="1:6" x14ac:dyDescent="0.25">
      <c r="A42" s="11" t="s">
        <v>24</v>
      </c>
      <c r="B42" s="25" t="s">
        <v>25</v>
      </c>
      <c r="C42" s="64"/>
      <c r="D42" s="64"/>
      <c r="E42" s="64"/>
      <c r="F42" s="64"/>
    </row>
    <row r="43" spans="1:6" x14ac:dyDescent="0.25">
      <c r="A43" s="10" t="s">
        <v>154</v>
      </c>
      <c r="B43" s="26" t="s">
        <v>174</v>
      </c>
      <c r="C43" s="64">
        <v>115.5</v>
      </c>
      <c r="D43" s="64">
        <v>109</v>
      </c>
      <c r="E43" s="64">
        <v>104.6</v>
      </c>
      <c r="F43" s="64">
        <v>104</v>
      </c>
    </row>
    <row r="44" spans="1:6" x14ac:dyDescent="0.25">
      <c r="A44" s="10" t="s">
        <v>76</v>
      </c>
      <c r="B44" s="12" t="s">
        <v>172</v>
      </c>
      <c r="C44" s="64">
        <v>118.7</v>
      </c>
      <c r="D44" s="64">
        <v>110.2</v>
      </c>
      <c r="E44" s="64">
        <v>105</v>
      </c>
      <c r="F44" s="64">
        <v>104.2</v>
      </c>
    </row>
    <row r="45" spans="1:6" x14ac:dyDescent="0.25">
      <c r="A45" s="10" t="s">
        <v>77</v>
      </c>
      <c r="B45" s="12" t="s">
        <v>169</v>
      </c>
      <c r="C45" s="64">
        <v>115.5</v>
      </c>
      <c r="D45" s="64">
        <v>109</v>
      </c>
      <c r="E45" s="64">
        <v>104.6</v>
      </c>
      <c r="F45" s="64">
        <v>104</v>
      </c>
    </row>
    <row r="46" spans="1:6" x14ac:dyDescent="0.25">
      <c r="A46" s="14" t="s">
        <v>78</v>
      </c>
      <c r="B46" s="12" t="s">
        <v>173</v>
      </c>
      <c r="C46" s="64">
        <v>109.9</v>
      </c>
      <c r="D46" s="64">
        <v>106.5</v>
      </c>
      <c r="E46" s="64">
        <v>104.3</v>
      </c>
      <c r="F46" s="64">
        <v>104.3</v>
      </c>
    </row>
    <row r="47" spans="1:6" x14ac:dyDescent="0.25">
      <c r="A47" s="17" t="s">
        <v>27</v>
      </c>
      <c r="B47" s="29" t="s">
        <v>28</v>
      </c>
      <c r="C47" s="64"/>
      <c r="D47" s="64"/>
      <c r="E47" s="64"/>
      <c r="F47" s="64"/>
    </row>
    <row r="48" spans="1:6" ht="31.5" x14ac:dyDescent="0.25">
      <c r="A48" s="14" t="s">
        <v>154</v>
      </c>
      <c r="B48" s="30" t="s">
        <v>170</v>
      </c>
      <c r="C48" s="64">
        <v>111.4</v>
      </c>
      <c r="D48" s="64">
        <v>106.8</v>
      </c>
      <c r="E48" s="64">
        <v>105.3</v>
      </c>
      <c r="F48" s="64">
        <v>104.8</v>
      </c>
    </row>
    <row r="49" spans="1:6" x14ac:dyDescent="0.25">
      <c r="A49" s="11" t="s">
        <v>32</v>
      </c>
      <c r="B49" s="25" t="s">
        <v>30</v>
      </c>
      <c r="C49" s="64"/>
      <c r="D49" s="64"/>
      <c r="E49" s="64"/>
      <c r="F49" s="64"/>
    </row>
    <row r="50" spans="1:6" x14ac:dyDescent="0.25">
      <c r="A50" s="18" t="s">
        <v>154</v>
      </c>
      <c r="B50" s="31" t="s">
        <v>171</v>
      </c>
      <c r="C50" s="64">
        <v>110.9</v>
      </c>
      <c r="D50" s="64">
        <v>106.1</v>
      </c>
      <c r="E50" s="64">
        <v>104.2</v>
      </c>
      <c r="F50" s="64">
        <v>104.1</v>
      </c>
    </row>
  </sheetData>
  <mergeCells count="5">
    <mergeCell ref="A2:F2"/>
    <mergeCell ref="A3:F3"/>
    <mergeCell ref="B5:B6"/>
    <mergeCell ref="D5:F5"/>
    <mergeCell ref="A5:A6"/>
  </mergeCells>
  <pageMargins left="0.19685039370078741" right="0.19685039370078741" top="0.19685039370078741" bottom="0.19685039370078741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tabSelected="1" showWhiteSpace="0" view="pageBreakPreview" topLeftCell="A79" zoomScale="90" zoomScaleNormal="100" zoomScaleSheetLayoutView="90" zoomScalePageLayoutView="120" workbookViewId="0">
      <selection activeCell="G22" sqref="G22"/>
    </sheetView>
  </sheetViews>
  <sheetFormatPr defaultColWidth="9.140625" defaultRowHeight="15.75" x14ac:dyDescent="0.25"/>
  <cols>
    <col min="1" max="1" width="9" style="24" customWidth="1"/>
    <col min="2" max="2" width="49.5703125" style="35" customWidth="1"/>
    <col min="3" max="3" width="24.85546875" style="37" customWidth="1"/>
    <col min="4" max="4" width="12.5703125" style="37" customWidth="1"/>
    <col min="5" max="5" width="15" style="37" customWidth="1"/>
    <col min="6" max="6" width="12.85546875" style="37" customWidth="1"/>
    <col min="7" max="7" width="12.42578125" style="37" customWidth="1"/>
    <col min="8" max="8" width="14.42578125" style="37" customWidth="1"/>
    <col min="9" max="16384" width="9.140625" style="1"/>
  </cols>
  <sheetData>
    <row r="1" spans="1:8" ht="18.75" x14ac:dyDescent="0.25">
      <c r="A1" s="105" t="s">
        <v>267</v>
      </c>
      <c r="B1" s="105"/>
      <c r="C1" s="105"/>
      <c r="D1" s="105"/>
      <c r="E1" s="105"/>
      <c r="F1" s="105"/>
      <c r="G1" s="105"/>
      <c r="H1" s="105"/>
    </row>
    <row r="2" spans="1:8" ht="42.75" customHeight="1" x14ac:dyDescent="0.3">
      <c r="A2" s="106" t="s">
        <v>268</v>
      </c>
      <c r="B2" s="107"/>
      <c r="C2" s="107"/>
      <c r="D2" s="107"/>
      <c r="E2" s="107"/>
      <c r="F2" s="107"/>
      <c r="G2" s="107"/>
      <c r="H2" s="107"/>
    </row>
    <row r="3" spans="1:8" s="3" customFormat="1" x14ac:dyDescent="0.25">
      <c r="A3" s="2"/>
      <c r="B3" s="33"/>
      <c r="C3" s="36"/>
      <c r="D3" s="36"/>
      <c r="E3" s="36"/>
      <c r="F3" s="36"/>
      <c r="G3" s="36"/>
      <c r="H3" s="36"/>
    </row>
    <row r="4" spans="1:8" x14ac:dyDescent="0.25">
      <c r="A4" s="85" t="s">
        <v>0</v>
      </c>
      <c r="B4" s="108" t="s">
        <v>1</v>
      </c>
      <c r="C4" s="85" t="s">
        <v>2</v>
      </c>
      <c r="D4" s="4" t="s">
        <v>3</v>
      </c>
      <c r="E4" s="4" t="s">
        <v>93</v>
      </c>
      <c r="F4" s="85" t="s">
        <v>4</v>
      </c>
      <c r="G4" s="109"/>
      <c r="H4" s="109"/>
    </row>
    <row r="5" spans="1:8" x14ac:dyDescent="0.25">
      <c r="A5" s="85"/>
      <c r="B5" s="108"/>
      <c r="C5" s="85"/>
      <c r="D5" s="5">
        <v>2021</v>
      </c>
      <c r="E5" s="4">
        <v>2022</v>
      </c>
      <c r="F5" s="5">
        <v>2023</v>
      </c>
      <c r="G5" s="5">
        <v>2024</v>
      </c>
      <c r="H5" s="5">
        <v>2025</v>
      </c>
    </row>
    <row r="6" spans="1:8" x14ac:dyDescent="0.25">
      <c r="A6" s="69" t="s">
        <v>5</v>
      </c>
      <c r="B6" s="70" t="s">
        <v>6</v>
      </c>
      <c r="C6" s="71"/>
      <c r="D6" s="71"/>
      <c r="E6" s="71"/>
      <c r="F6" s="71"/>
      <c r="G6" s="71"/>
      <c r="H6" s="71"/>
    </row>
    <row r="7" spans="1:8" x14ac:dyDescent="0.25">
      <c r="A7" s="8">
        <v>1</v>
      </c>
      <c r="B7" s="34" t="s">
        <v>235</v>
      </c>
      <c r="C7" s="19" t="s">
        <v>9</v>
      </c>
      <c r="D7" s="42">
        <v>232752</v>
      </c>
      <c r="E7" s="42">
        <v>263942</v>
      </c>
      <c r="F7" s="42">
        <v>262094</v>
      </c>
      <c r="G7" s="42">
        <v>260783</v>
      </c>
      <c r="H7" s="42">
        <v>260261</v>
      </c>
    </row>
    <row r="8" spans="1:8" x14ac:dyDescent="0.25">
      <c r="A8" s="8" t="s">
        <v>44</v>
      </c>
      <c r="B8" s="34" t="s">
        <v>225</v>
      </c>
      <c r="C8" s="19" t="s">
        <v>9</v>
      </c>
      <c r="D8" s="42">
        <v>140769</v>
      </c>
      <c r="E8" s="42">
        <v>156986</v>
      </c>
      <c r="F8" s="42">
        <v>155893</v>
      </c>
      <c r="G8" s="42">
        <v>155140</v>
      </c>
      <c r="H8" s="42">
        <v>154855</v>
      </c>
    </row>
    <row r="9" spans="1:8" x14ac:dyDescent="0.25">
      <c r="A9" s="8" t="s">
        <v>45</v>
      </c>
      <c r="B9" s="34" t="s">
        <v>226</v>
      </c>
      <c r="C9" s="19" t="s">
        <v>9</v>
      </c>
      <c r="D9" s="42">
        <v>91983</v>
      </c>
      <c r="E9" s="42">
        <v>106956</v>
      </c>
      <c r="F9" s="42">
        <f t="shared" ref="F9:H9" si="0">F7-F8</f>
        <v>106201</v>
      </c>
      <c r="G9" s="42">
        <f t="shared" si="0"/>
        <v>105643</v>
      </c>
      <c r="H9" s="42">
        <f t="shared" si="0"/>
        <v>105406</v>
      </c>
    </row>
    <row r="10" spans="1:8" ht="31.5" x14ac:dyDescent="0.25">
      <c r="A10" s="8" t="s">
        <v>76</v>
      </c>
      <c r="B10" s="34" t="s">
        <v>234</v>
      </c>
      <c r="C10" s="19" t="s">
        <v>9</v>
      </c>
      <c r="D10" s="42">
        <v>33457</v>
      </c>
      <c r="E10" s="42">
        <v>37743</v>
      </c>
      <c r="F10" s="42">
        <v>37217</v>
      </c>
      <c r="G10" s="42">
        <v>36770</v>
      </c>
      <c r="H10" s="42">
        <v>36436</v>
      </c>
    </row>
    <row r="11" spans="1:8" ht="31.5" x14ac:dyDescent="0.25">
      <c r="A11" s="8" t="s">
        <v>77</v>
      </c>
      <c r="B11" s="34" t="s">
        <v>232</v>
      </c>
      <c r="C11" s="19" t="s">
        <v>9</v>
      </c>
      <c r="D11" s="42">
        <v>131091</v>
      </c>
      <c r="E11" s="42">
        <v>151767</v>
      </c>
      <c r="F11" s="42">
        <v>152015</v>
      </c>
      <c r="G11" s="42">
        <v>152558</v>
      </c>
      <c r="H11" s="42">
        <v>153554</v>
      </c>
    </row>
    <row r="12" spans="1:8" ht="31.5" x14ac:dyDescent="0.25">
      <c r="A12" s="8" t="s">
        <v>78</v>
      </c>
      <c r="B12" s="34" t="s">
        <v>233</v>
      </c>
      <c r="C12" s="19" t="s">
        <v>9</v>
      </c>
      <c r="D12" s="42">
        <f>D7-D10-D11</f>
        <v>68204</v>
      </c>
      <c r="E12" s="42">
        <f t="shared" ref="E12:H12" si="1">E7-E10-E11</f>
        <v>74432</v>
      </c>
      <c r="F12" s="42">
        <f t="shared" si="1"/>
        <v>72862</v>
      </c>
      <c r="G12" s="42">
        <f t="shared" si="1"/>
        <v>71455</v>
      </c>
      <c r="H12" s="42">
        <f t="shared" si="1"/>
        <v>70271</v>
      </c>
    </row>
    <row r="13" spans="1:8" x14ac:dyDescent="0.25">
      <c r="A13" s="9" t="s">
        <v>79</v>
      </c>
      <c r="B13" s="34" t="s">
        <v>95</v>
      </c>
      <c r="C13" s="19" t="s">
        <v>9</v>
      </c>
      <c r="D13" s="42">
        <f>(D7+E7)/2</f>
        <v>248347</v>
      </c>
      <c r="E13" s="42">
        <f>(E7+F7)/2</f>
        <v>263018</v>
      </c>
      <c r="F13" s="42">
        <f>(F7+G7)/2</f>
        <v>261438.5</v>
      </c>
      <c r="G13" s="42">
        <f>(G7+H7)/2</f>
        <v>260522</v>
      </c>
      <c r="H13" s="42">
        <f>(H7+(H7+H14-H15+H16))/2</f>
        <v>260256.5</v>
      </c>
    </row>
    <row r="14" spans="1:8" ht="31.5" x14ac:dyDescent="0.25">
      <c r="A14" s="10" t="s">
        <v>84</v>
      </c>
      <c r="B14" s="34" t="s">
        <v>74</v>
      </c>
      <c r="C14" s="19" t="s">
        <v>9</v>
      </c>
      <c r="D14" s="42">
        <v>1621</v>
      </c>
      <c r="E14" s="42">
        <v>1629</v>
      </c>
      <c r="F14" s="42">
        <v>1645</v>
      </c>
      <c r="G14" s="42">
        <v>1678</v>
      </c>
      <c r="H14" s="42">
        <v>1728</v>
      </c>
    </row>
    <row r="15" spans="1:8" x14ac:dyDescent="0.25">
      <c r="A15" s="10" t="s">
        <v>85</v>
      </c>
      <c r="B15" s="34" t="s">
        <v>75</v>
      </c>
      <c r="C15" s="19" t="s">
        <v>9</v>
      </c>
      <c r="D15" s="42">
        <v>4334</v>
      </c>
      <c r="E15" s="42">
        <v>3542</v>
      </c>
      <c r="F15" s="42">
        <v>3365</v>
      </c>
      <c r="G15" s="42">
        <v>3197</v>
      </c>
      <c r="H15" s="42">
        <v>3037</v>
      </c>
    </row>
    <row r="16" spans="1:8" x14ac:dyDescent="0.25">
      <c r="A16" s="10" t="s">
        <v>86</v>
      </c>
      <c r="B16" s="34" t="s">
        <v>90</v>
      </c>
      <c r="C16" s="19" t="s">
        <v>9</v>
      </c>
      <c r="D16" s="66">
        <v>304</v>
      </c>
      <c r="E16" s="66">
        <v>65</v>
      </c>
      <c r="F16" s="66">
        <v>409</v>
      </c>
      <c r="G16" s="66">
        <v>997</v>
      </c>
      <c r="H16" s="66">
        <v>1300</v>
      </c>
    </row>
    <row r="17" spans="1:8" ht="31.5" x14ac:dyDescent="0.25">
      <c r="A17" s="10" t="s">
        <v>155</v>
      </c>
      <c r="B17" s="34" t="s">
        <v>10</v>
      </c>
      <c r="C17" s="19" t="s">
        <v>242</v>
      </c>
      <c r="D17" s="42">
        <v>6.5</v>
      </c>
      <c r="E17" s="42">
        <f>E14/E13*1000</f>
        <v>6.1934924605920507</v>
      </c>
      <c r="F17" s="42">
        <f>F14/F13*1000</f>
        <v>6.2921107640993954</v>
      </c>
      <c r="G17" s="42">
        <f>G14/G13*1000</f>
        <v>6.4409147787902752</v>
      </c>
      <c r="H17" s="42">
        <f>H14/H13*1000</f>
        <v>6.6396036218115588</v>
      </c>
    </row>
    <row r="18" spans="1:8" ht="31.5" x14ac:dyDescent="0.25">
      <c r="A18" s="10" t="s">
        <v>156</v>
      </c>
      <c r="B18" s="34" t="s">
        <v>11</v>
      </c>
      <c r="C18" s="19" t="s">
        <v>242</v>
      </c>
      <c r="D18" s="42">
        <f>D15/D13*1000</f>
        <v>17.45138858129955</v>
      </c>
      <c r="E18" s="42">
        <f>E15/E13*1000</f>
        <v>13.46675892904668</v>
      </c>
      <c r="F18" s="42">
        <f>F15/F13*1000</f>
        <v>12.871095879145573</v>
      </c>
      <c r="G18" s="42">
        <f>G15/G13*1000</f>
        <v>12.271516417039635</v>
      </c>
      <c r="H18" s="42">
        <f>H15/H13*1000</f>
        <v>11.669257059862097</v>
      </c>
    </row>
    <row r="19" spans="1:8" ht="31.5" x14ac:dyDescent="0.25">
      <c r="A19" s="10" t="s">
        <v>157</v>
      </c>
      <c r="B19" s="34" t="s">
        <v>12</v>
      </c>
      <c r="C19" s="19" t="s">
        <v>242</v>
      </c>
      <c r="D19" s="42">
        <f>D17-D18</f>
        <v>-10.95138858129955</v>
      </c>
      <c r="E19" s="42">
        <f>E17-E18</f>
        <v>-7.2732664684546293</v>
      </c>
      <c r="F19" s="42">
        <f>F17-F18</f>
        <v>-6.5789851150461773</v>
      </c>
      <c r="G19" s="42">
        <f>G17-G18</f>
        <v>-5.8306016382493597</v>
      </c>
      <c r="H19" s="42">
        <f>H17-H18</f>
        <v>-5.0296534380505387</v>
      </c>
    </row>
    <row r="20" spans="1:8" ht="31.5" x14ac:dyDescent="0.25">
      <c r="A20" s="10" t="s">
        <v>158</v>
      </c>
      <c r="B20" s="34" t="s">
        <v>13</v>
      </c>
      <c r="C20" s="19" t="s">
        <v>242</v>
      </c>
      <c r="D20" s="42">
        <f>D16/D13*1000</f>
        <v>1.2240937075946157</v>
      </c>
      <c r="E20" s="42">
        <f>E16/E13*1000</f>
        <v>0.24713137503897073</v>
      </c>
      <c r="F20" s="42">
        <f>F16/F13*1000</f>
        <v>1.5644214604964455</v>
      </c>
      <c r="G20" s="42">
        <f>G16/G13*1000</f>
        <v>3.826932082511266</v>
      </c>
      <c r="H20" s="42">
        <f>H16/H13*1000</f>
        <v>4.9950721691869369</v>
      </c>
    </row>
    <row r="21" spans="1:8" x14ac:dyDescent="0.25">
      <c r="A21" s="72" t="s">
        <v>14</v>
      </c>
      <c r="B21" s="73" t="s">
        <v>16</v>
      </c>
      <c r="C21" s="74"/>
      <c r="D21" s="74"/>
      <c r="E21" s="74"/>
      <c r="F21" s="74"/>
      <c r="G21" s="74"/>
      <c r="H21" s="74"/>
    </row>
    <row r="22" spans="1:8" ht="63" x14ac:dyDescent="0.25">
      <c r="A22" s="99">
        <v>1</v>
      </c>
      <c r="B22" s="41" t="s">
        <v>119</v>
      </c>
      <c r="C22" s="19" t="s">
        <v>241</v>
      </c>
      <c r="D22" s="42">
        <f>D24+D26+D77+D79</f>
        <v>93242.9</v>
      </c>
      <c r="E22" s="42">
        <f>E24+E26+E77+E79</f>
        <v>103050.201797</v>
      </c>
      <c r="F22" s="42">
        <f>F24+F26+F77+F79</f>
        <v>113103.08999946881</v>
      </c>
      <c r="G22" s="42">
        <f>G24+G26+G77+G79</f>
        <v>124153.08981544203</v>
      </c>
      <c r="H22" s="42">
        <f>H24+H26+H77+H79</f>
        <v>136298.8931421403</v>
      </c>
    </row>
    <row r="23" spans="1:8" ht="31.5" x14ac:dyDescent="0.25">
      <c r="A23" s="99"/>
      <c r="B23" s="41" t="s">
        <v>17</v>
      </c>
      <c r="C23" s="45" t="s">
        <v>18</v>
      </c>
      <c r="D23" s="42"/>
      <c r="E23" s="42">
        <v>94.1</v>
      </c>
      <c r="F23" s="42">
        <v>105.9</v>
      </c>
      <c r="G23" s="42">
        <v>107.2</v>
      </c>
      <c r="H23" s="42">
        <v>105.9</v>
      </c>
    </row>
    <row r="24" spans="1:8" ht="78.75" x14ac:dyDescent="0.25">
      <c r="A24" s="99" t="s">
        <v>76</v>
      </c>
      <c r="B24" s="41" t="s">
        <v>194</v>
      </c>
      <c r="C24" s="19" t="s">
        <v>241</v>
      </c>
      <c r="D24" s="42"/>
      <c r="E24" s="42">
        <f>D24*E25*'Входные данные'!C9/10000</f>
        <v>0</v>
      </c>
      <c r="F24" s="42">
        <f>E24*F25*'Входные данные'!D9/10000</f>
        <v>0</v>
      </c>
      <c r="G24" s="42">
        <f>F24*G25*'Входные данные'!E9/10000</f>
        <v>0</v>
      </c>
      <c r="H24" s="42">
        <f>G24*H25*'Входные данные'!F9/10000</f>
        <v>0</v>
      </c>
    </row>
    <row r="25" spans="1:8" ht="31.5" x14ac:dyDescent="0.25">
      <c r="A25" s="99"/>
      <c r="B25" s="41" t="s">
        <v>20</v>
      </c>
      <c r="C25" s="45" t="s">
        <v>18</v>
      </c>
      <c r="D25" s="42"/>
      <c r="E25" s="42"/>
      <c r="F25" s="42"/>
      <c r="G25" s="42"/>
      <c r="H25" s="42"/>
    </row>
    <row r="26" spans="1:8" ht="78.75" x14ac:dyDescent="0.25">
      <c r="A26" s="100">
        <v>3</v>
      </c>
      <c r="B26" s="41" t="s">
        <v>195</v>
      </c>
      <c r="C26" s="19" t="s">
        <v>241</v>
      </c>
      <c r="D26" s="42">
        <v>88890</v>
      </c>
      <c r="E26" s="42">
        <v>97779</v>
      </c>
      <c r="F26" s="42">
        <v>107557</v>
      </c>
      <c r="G26" s="42">
        <v>118313</v>
      </c>
      <c r="H26" s="42">
        <v>130144</v>
      </c>
    </row>
    <row r="27" spans="1:8" ht="31.5" x14ac:dyDescent="0.25">
      <c r="A27" s="100"/>
      <c r="B27" s="41" t="s">
        <v>20</v>
      </c>
      <c r="C27" s="45" t="s">
        <v>18</v>
      </c>
      <c r="D27" s="42"/>
      <c r="E27" s="42">
        <v>103.8</v>
      </c>
      <c r="F27" s="42">
        <v>104.8</v>
      </c>
      <c r="G27" s="42">
        <v>106</v>
      </c>
      <c r="H27" s="42">
        <v>105.7</v>
      </c>
    </row>
    <row r="28" spans="1:8" x14ac:dyDescent="0.25">
      <c r="A28" s="10"/>
      <c r="B28" s="41" t="s">
        <v>8</v>
      </c>
      <c r="C28" s="45"/>
      <c r="D28" s="46"/>
      <c r="E28" s="46"/>
      <c r="F28" s="46"/>
      <c r="G28" s="46"/>
      <c r="H28" s="46"/>
    </row>
    <row r="29" spans="1:8" ht="31.5" x14ac:dyDescent="0.25">
      <c r="A29" s="91" t="s">
        <v>49</v>
      </c>
      <c r="B29" s="41" t="s">
        <v>120</v>
      </c>
      <c r="C29" s="19" t="s">
        <v>241</v>
      </c>
      <c r="D29" s="42">
        <v>14012.9</v>
      </c>
      <c r="E29" s="42">
        <f>D29*E30*'Входные данные'!C12/10000</f>
        <v>17763.032297999998</v>
      </c>
      <c r="F29" s="42">
        <f>E29*F30*'Входные данные'!D12/10000</f>
        <v>19537.061859665853</v>
      </c>
      <c r="G29" s="42">
        <f>F29*G30*'Входные данные'!E12/10000</f>
        <v>21497.899073211218</v>
      </c>
      <c r="H29" s="42">
        <f>G29*H30*'Входные данные'!F12/10000</f>
        <v>23655.256241006107</v>
      </c>
    </row>
    <row r="30" spans="1:8" ht="31.5" x14ac:dyDescent="0.25">
      <c r="A30" s="91"/>
      <c r="B30" s="41" t="s">
        <v>20</v>
      </c>
      <c r="C30" s="45" t="s">
        <v>18</v>
      </c>
      <c r="D30" s="42"/>
      <c r="E30" s="42">
        <v>114.2</v>
      </c>
      <c r="F30" s="42">
        <v>102.6</v>
      </c>
      <c r="G30" s="42">
        <v>105.5</v>
      </c>
      <c r="H30" s="42">
        <v>105.6</v>
      </c>
    </row>
    <row r="31" spans="1:8" x14ac:dyDescent="0.25">
      <c r="A31" s="91" t="s">
        <v>50</v>
      </c>
      <c r="B31" s="41" t="s">
        <v>121</v>
      </c>
      <c r="C31" s="19" t="s">
        <v>241</v>
      </c>
      <c r="D31" s="42"/>
      <c r="E31" s="42">
        <f>D31*E32*'Входные данные'!C13/10000</f>
        <v>0</v>
      </c>
      <c r="F31" s="42">
        <f>E31*F32*'Входные данные'!D13/10000</f>
        <v>0</v>
      </c>
      <c r="G31" s="42">
        <f>F31*G32*'Входные данные'!E13/10000</f>
        <v>0</v>
      </c>
      <c r="H31" s="42">
        <f>G31*H32*'Входные данные'!F13/10000</f>
        <v>0</v>
      </c>
    </row>
    <row r="32" spans="1:8" ht="31.5" x14ac:dyDescent="0.25">
      <c r="A32" s="91"/>
      <c r="B32" s="41" t="s">
        <v>20</v>
      </c>
      <c r="C32" s="45" t="s">
        <v>18</v>
      </c>
      <c r="D32" s="42"/>
      <c r="E32" s="42"/>
      <c r="F32" s="42"/>
      <c r="G32" s="42"/>
      <c r="H32" s="42"/>
    </row>
    <row r="33" spans="1:8" ht="31.5" x14ac:dyDescent="0.25">
      <c r="A33" s="91" t="s">
        <v>51</v>
      </c>
      <c r="B33" s="41" t="s">
        <v>122</v>
      </c>
      <c r="C33" s="19" t="s">
        <v>241</v>
      </c>
      <c r="D33" s="42"/>
      <c r="E33" s="42">
        <f>D33*E34*'Входные данные'!C14/10000</f>
        <v>0</v>
      </c>
      <c r="F33" s="42">
        <f>E33*F34*'Входные данные'!D14/10000</f>
        <v>0</v>
      </c>
      <c r="G33" s="42">
        <f>F33*G34*'Входные данные'!E14/10000</f>
        <v>0</v>
      </c>
      <c r="H33" s="42">
        <f>G33*H34*'Входные данные'!F14/10000</f>
        <v>0</v>
      </c>
    </row>
    <row r="34" spans="1:8" ht="31.5" x14ac:dyDescent="0.25">
      <c r="A34" s="91"/>
      <c r="B34" s="41" t="s">
        <v>20</v>
      </c>
      <c r="C34" s="45" t="s">
        <v>18</v>
      </c>
      <c r="D34" s="42"/>
      <c r="E34" s="42"/>
      <c r="F34" s="42"/>
      <c r="G34" s="42"/>
      <c r="H34" s="42"/>
    </row>
    <row r="35" spans="1:8" ht="31.5" x14ac:dyDescent="0.25">
      <c r="A35" s="91" t="s">
        <v>52</v>
      </c>
      <c r="B35" s="41" t="s">
        <v>123</v>
      </c>
      <c r="C35" s="19" t="s">
        <v>241</v>
      </c>
      <c r="D35" s="42"/>
      <c r="E35" s="42">
        <f>D35*E36*'Входные данные'!C15/10000</f>
        <v>0</v>
      </c>
      <c r="F35" s="42">
        <f>E35*F36*'Входные данные'!D15/10000</f>
        <v>0</v>
      </c>
      <c r="G35" s="42">
        <f>F35*G36*'Входные данные'!E15/10000</f>
        <v>0</v>
      </c>
      <c r="H35" s="42">
        <f>G35*H36*'Входные данные'!F15/10000</f>
        <v>0</v>
      </c>
    </row>
    <row r="36" spans="1:8" ht="31.5" x14ac:dyDescent="0.25">
      <c r="A36" s="91"/>
      <c r="B36" s="41" t="s">
        <v>20</v>
      </c>
      <c r="C36" s="45" t="s">
        <v>18</v>
      </c>
      <c r="D36" s="42"/>
      <c r="E36" s="42"/>
      <c r="F36" s="42"/>
      <c r="G36" s="42"/>
      <c r="H36" s="42"/>
    </row>
    <row r="37" spans="1:8" x14ac:dyDescent="0.25">
      <c r="A37" s="91" t="s">
        <v>53</v>
      </c>
      <c r="B37" s="41" t="s">
        <v>124</v>
      </c>
      <c r="C37" s="19" t="s">
        <v>241</v>
      </c>
      <c r="D37" s="42"/>
      <c r="E37" s="42">
        <f>D37*E38*'Входные данные'!C16/10000</f>
        <v>0</v>
      </c>
      <c r="F37" s="42">
        <f>E37*F38*'Входные данные'!D16/10000</f>
        <v>0</v>
      </c>
      <c r="G37" s="42">
        <f>F37*G38*'Входные данные'!E16/10000</f>
        <v>0</v>
      </c>
      <c r="H37" s="42">
        <f>G37*H38*'Входные данные'!F16/10000</f>
        <v>0</v>
      </c>
    </row>
    <row r="38" spans="1:8" ht="31.5" x14ac:dyDescent="0.25">
      <c r="A38" s="91"/>
      <c r="B38" s="41" t="s">
        <v>20</v>
      </c>
      <c r="C38" s="45" t="s">
        <v>18</v>
      </c>
      <c r="D38" s="42"/>
      <c r="E38" s="42"/>
      <c r="F38" s="42"/>
      <c r="G38" s="42"/>
      <c r="H38" s="42"/>
    </row>
    <row r="39" spans="1:8" ht="31.5" x14ac:dyDescent="0.25">
      <c r="A39" s="91" t="s">
        <v>54</v>
      </c>
      <c r="B39" s="41" t="s">
        <v>125</v>
      </c>
      <c r="C39" s="19" t="s">
        <v>241</v>
      </c>
      <c r="D39" s="42"/>
      <c r="E39" s="42">
        <f>D39*E40*'Входные данные'!C17/10000</f>
        <v>0</v>
      </c>
      <c r="F39" s="42">
        <f>E39*F40*'Входные данные'!D17/10000</f>
        <v>0</v>
      </c>
      <c r="G39" s="42">
        <f>F39*G40*'Входные данные'!E17/10000</f>
        <v>0</v>
      </c>
      <c r="H39" s="42">
        <f>G39*H40*'Входные данные'!F17/10000</f>
        <v>0</v>
      </c>
    </row>
    <row r="40" spans="1:8" ht="31.5" x14ac:dyDescent="0.25">
      <c r="A40" s="91"/>
      <c r="B40" s="41" t="s">
        <v>20</v>
      </c>
      <c r="C40" s="45" t="s">
        <v>18</v>
      </c>
      <c r="D40" s="42"/>
      <c r="E40" s="42"/>
      <c r="F40" s="42"/>
      <c r="G40" s="42"/>
      <c r="H40" s="42"/>
    </row>
    <row r="41" spans="1:8" ht="63" x14ac:dyDescent="0.25">
      <c r="A41" s="91" t="s">
        <v>55</v>
      </c>
      <c r="B41" s="41" t="s">
        <v>126</v>
      </c>
      <c r="C41" s="19" t="s">
        <v>241</v>
      </c>
      <c r="D41" s="42"/>
      <c r="E41" s="42">
        <f>D41*E42*'Входные данные'!C18/10000</f>
        <v>0</v>
      </c>
      <c r="F41" s="42">
        <f>E41*F42*'Входные данные'!D18/10000</f>
        <v>0</v>
      </c>
      <c r="G41" s="42">
        <f>F41*G42*'Входные данные'!E18/10000</f>
        <v>0</v>
      </c>
      <c r="H41" s="42">
        <f>G41*H42*'Входные данные'!F18/10000</f>
        <v>0</v>
      </c>
    </row>
    <row r="42" spans="1:8" ht="31.5" x14ac:dyDescent="0.25">
      <c r="A42" s="91"/>
      <c r="B42" s="41" t="s">
        <v>20</v>
      </c>
      <c r="C42" s="45" t="s">
        <v>18</v>
      </c>
      <c r="D42" s="42"/>
      <c r="E42" s="42"/>
      <c r="F42" s="42"/>
      <c r="G42" s="42"/>
      <c r="H42" s="42"/>
    </row>
    <row r="43" spans="1:8" ht="31.5" x14ac:dyDescent="0.25">
      <c r="A43" s="91" t="s">
        <v>56</v>
      </c>
      <c r="B43" s="41" t="s">
        <v>127</v>
      </c>
      <c r="C43" s="19" t="s">
        <v>241</v>
      </c>
      <c r="D43" s="42">
        <v>36653.300000000003</v>
      </c>
      <c r="E43" s="42">
        <f>D43*E44*'Входные данные'!C19/10000</f>
        <v>41062.105537200005</v>
      </c>
      <c r="F43" s="42">
        <f>E43*F44*'Входные данные'!D19/10000</f>
        <v>45183.755442602</v>
      </c>
      <c r="G43" s="42">
        <f>F43*G44*'Входные данные'!E19/10000</f>
        <v>49719.120078908622</v>
      </c>
      <c r="H43" s="42">
        <f>G43*H44*'Входные данные'!F19/10000</f>
        <v>54709.726475949159</v>
      </c>
    </row>
    <row r="44" spans="1:8" ht="31.5" x14ac:dyDescent="0.25">
      <c r="A44" s="91"/>
      <c r="B44" s="41" t="s">
        <v>20</v>
      </c>
      <c r="C44" s="45" t="s">
        <v>18</v>
      </c>
      <c r="D44" s="42"/>
      <c r="E44" s="42">
        <v>101.2</v>
      </c>
      <c r="F44" s="42">
        <v>104.4</v>
      </c>
      <c r="G44" s="42">
        <v>105.4</v>
      </c>
      <c r="H44" s="42">
        <v>105.4</v>
      </c>
    </row>
    <row r="45" spans="1:8" ht="31.5" x14ac:dyDescent="0.25">
      <c r="A45" s="91" t="s">
        <v>57</v>
      </c>
      <c r="B45" s="41" t="s">
        <v>128</v>
      </c>
      <c r="C45" s="19" t="s">
        <v>241</v>
      </c>
      <c r="D45" s="42"/>
      <c r="E45" s="42">
        <f>D45*E46*'Входные данные'!C20/10000</f>
        <v>0</v>
      </c>
      <c r="F45" s="42">
        <f>E45*F46*'Входные данные'!D20/10000</f>
        <v>0</v>
      </c>
      <c r="G45" s="42">
        <f>F45*G46*'Входные данные'!E20/10000</f>
        <v>0</v>
      </c>
      <c r="H45" s="42">
        <f>G45*H46*'Входные данные'!F20/10000</f>
        <v>0</v>
      </c>
    </row>
    <row r="46" spans="1:8" ht="31.5" x14ac:dyDescent="0.25">
      <c r="A46" s="91"/>
      <c r="B46" s="41" t="s">
        <v>20</v>
      </c>
      <c r="C46" s="45" t="s">
        <v>18</v>
      </c>
      <c r="D46" s="42"/>
      <c r="E46" s="42"/>
      <c r="F46" s="42"/>
      <c r="G46" s="42"/>
      <c r="H46" s="42"/>
    </row>
    <row r="47" spans="1:8" ht="31.5" x14ac:dyDescent="0.25">
      <c r="A47" s="91" t="s">
        <v>58</v>
      </c>
      <c r="B47" s="41" t="s">
        <v>129</v>
      </c>
      <c r="C47" s="19" t="s">
        <v>241</v>
      </c>
      <c r="D47" s="42"/>
      <c r="E47" s="42">
        <f>D47*E48*'Входные данные'!C21/10000</f>
        <v>0</v>
      </c>
      <c r="F47" s="42">
        <f>E47*F48*'Входные данные'!D21/10000</f>
        <v>0</v>
      </c>
      <c r="G47" s="42">
        <f>F47*G48*'Входные данные'!E21/10000</f>
        <v>0</v>
      </c>
      <c r="H47" s="42">
        <f>G47*H48*'Входные данные'!F21/10000</f>
        <v>0</v>
      </c>
    </row>
    <row r="48" spans="1:8" ht="31.5" x14ac:dyDescent="0.25">
      <c r="A48" s="91"/>
      <c r="B48" s="41" t="s">
        <v>20</v>
      </c>
      <c r="C48" s="45" t="s">
        <v>18</v>
      </c>
      <c r="D48" s="42"/>
      <c r="E48" s="42"/>
      <c r="F48" s="42"/>
      <c r="G48" s="42"/>
      <c r="H48" s="42"/>
    </row>
    <row r="49" spans="1:8" ht="31.5" x14ac:dyDescent="0.25">
      <c r="A49" s="91" t="s">
        <v>59</v>
      </c>
      <c r="B49" s="41" t="s">
        <v>130</v>
      </c>
      <c r="C49" s="19" t="s">
        <v>241</v>
      </c>
      <c r="D49" s="42"/>
      <c r="E49" s="42">
        <f>D49*E50*'Входные данные'!C22/10000</f>
        <v>0</v>
      </c>
      <c r="F49" s="42">
        <f>E49*F50*'Входные данные'!D22/10000</f>
        <v>0</v>
      </c>
      <c r="G49" s="42">
        <f>F49*G50*'Входные данные'!E22/10000</f>
        <v>0</v>
      </c>
      <c r="H49" s="42">
        <f>G49*H50*'Входные данные'!F22/10000</f>
        <v>0</v>
      </c>
    </row>
    <row r="50" spans="1:8" ht="31.5" x14ac:dyDescent="0.25">
      <c r="A50" s="91"/>
      <c r="B50" s="41" t="s">
        <v>20</v>
      </c>
      <c r="C50" s="45" t="s">
        <v>18</v>
      </c>
      <c r="D50" s="42"/>
      <c r="E50" s="42"/>
      <c r="F50" s="42"/>
      <c r="G50" s="42"/>
      <c r="H50" s="42"/>
    </row>
    <row r="51" spans="1:8" ht="47.25" x14ac:dyDescent="0.25">
      <c r="A51" s="91" t="s">
        <v>60</v>
      </c>
      <c r="B51" s="41" t="s">
        <v>131</v>
      </c>
      <c r="C51" s="19" t="s">
        <v>241</v>
      </c>
      <c r="D51" s="42"/>
      <c r="E51" s="42">
        <f>D51*E52*'Входные данные'!C23/10000</f>
        <v>0</v>
      </c>
      <c r="F51" s="42">
        <f>E51*F52*'Входные данные'!D23/10000</f>
        <v>0</v>
      </c>
      <c r="G51" s="42">
        <f>F51*G52*'Входные данные'!E23/10000</f>
        <v>0</v>
      </c>
      <c r="H51" s="42">
        <f>G51*H52*'Входные данные'!F23/10000</f>
        <v>0</v>
      </c>
    </row>
    <row r="52" spans="1:8" ht="31.5" x14ac:dyDescent="0.25">
      <c r="A52" s="91"/>
      <c r="B52" s="41" t="s">
        <v>20</v>
      </c>
      <c r="C52" s="45" t="s">
        <v>18</v>
      </c>
      <c r="D52" s="42"/>
      <c r="E52" s="42"/>
      <c r="F52" s="42"/>
      <c r="G52" s="42"/>
      <c r="H52" s="42"/>
    </row>
    <row r="53" spans="1:8" ht="31.5" x14ac:dyDescent="0.25">
      <c r="A53" s="91" t="s">
        <v>61</v>
      </c>
      <c r="B53" s="41" t="s">
        <v>132</v>
      </c>
      <c r="C53" s="19" t="s">
        <v>241</v>
      </c>
      <c r="D53" s="42">
        <v>3247.2</v>
      </c>
      <c r="E53" s="42">
        <f>D53*E54*'Входные данные'!C24/10000</f>
        <v>4025.55384</v>
      </c>
      <c r="F53" s="42">
        <f>E53*F54*'Входные данные'!D24/10000</f>
        <v>4428.6929293067997</v>
      </c>
      <c r="G53" s="42">
        <f>F53*G54*'Входные данные'!E24/10000</f>
        <v>4873.2672690152622</v>
      </c>
      <c r="H53" s="42">
        <f>G53*H54*'Входные данные'!F24/10000</f>
        <v>5362.4702038153591</v>
      </c>
    </row>
    <row r="54" spans="1:8" ht="31.5" x14ac:dyDescent="0.25">
      <c r="A54" s="91"/>
      <c r="B54" s="41" t="s">
        <v>20</v>
      </c>
      <c r="C54" s="45" t="s">
        <v>18</v>
      </c>
      <c r="D54" s="42"/>
      <c r="E54" s="42">
        <v>110</v>
      </c>
      <c r="F54" s="42">
        <v>103.3</v>
      </c>
      <c r="G54" s="42">
        <v>105.3</v>
      </c>
      <c r="H54" s="42">
        <v>105.3</v>
      </c>
    </row>
    <row r="55" spans="1:8" ht="31.5" x14ac:dyDescent="0.25">
      <c r="A55" s="91" t="s">
        <v>62</v>
      </c>
      <c r="B55" s="41" t="s">
        <v>133</v>
      </c>
      <c r="C55" s="19" t="s">
        <v>241</v>
      </c>
      <c r="D55" s="42"/>
      <c r="E55" s="42">
        <f>D55*E56*'Входные данные'!C25/10000</f>
        <v>0</v>
      </c>
      <c r="F55" s="42">
        <f>E55*F56*'Входные данные'!D25/10000</f>
        <v>0</v>
      </c>
      <c r="G55" s="42">
        <f>F55*G56*'Входные данные'!E25/10000</f>
        <v>0</v>
      </c>
      <c r="H55" s="42">
        <f>G55*H56*'Входные данные'!F25/10000</f>
        <v>0</v>
      </c>
    </row>
    <row r="56" spans="1:8" ht="31.5" x14ac:dyDescent="0.25">
      <c r="A56" s="91"/>
      <c r="B56" s="41" t="s">
        <v>20</v>
      </c>
      <c r="C56" s="45" t="s">
        <v>18</v>
      </c>
      <c r="D56" s="42"/>
      <c r="E56" s="42"/>
      <c r="F56" s="42"/>
      <c r="G56" s="42"/>
      <c r="H56" s="42"/>
    </row>
    <row r="57" spans="1:8" ht="31.5" x14ac:dyDescent="0.25">
      <c r="A57" s="91" t="s">
        <v>135</v>
      </c>
      <c r="B57" s="41" t="s">
        <v>134</v>
      </c>
      <c r="C57" s="19" t="s">
        <v>241</v>
      </c>
      <c r="D57" s="42"/>
      <c r="E57" s="42">
        <f>D57*E58*'Входные данные'!C26/10000</f>
        <v>0</v>
      </c>
      <c r="F57" s="42">
        <f>E57*F58*'Входные данные'!D26/10000</f>
        <v>0</v>
      </c>
      <c r="G57" s="42">
        <f>F57*G58*'Входные данные'!E26/10000</f>
        <v>0</v>
      </c>
      <c r="H57" s="42">
        <f>G57*H58*'Входные данные'!F26/10000</f>
        <v>0</v>
      </c>
    </row>
    <row r="58" spans="1:8" ht="31.5" x14ac:dyDescent="0.25">
      <c r="A58" s="91"/>
      <c r="B58" s="41" t="s">
        <v>20</v>
      </c>
      <c r="C58" s="45" t="s">
        <v>18</v>
      </c>
      <c r="D58" s="42"/>
      <c r="E58" s="42"/>
      <c r="F58" s="42"/>
      <c r="G58" s="42"/>
      <c r="H58" s="42"/>
    </row>
    <row r="59" spans="1:8" ht="31.5" x14ac:dyDescent="0.25">
      <c r="A59" s="91" t="s">
        <v>137</v>
      </c>
      <c r="B59" s="41" t="s">
        <v>136</v>
      </c>
      <c r="C59" s="19" t="s">
        <v>241</v>
      </c>
      <c r="D59" s="42">
        <v>6942.4</v>
      </c>
      <c r="E59" s="42">
        <f>D59*E60*'Входные данные'!C27/10000</f>
        <v>7291.6096624000002</v>
      </c>
      <c r="F59" s="42">
        <f>E59*F60*'Входные данные'!D27/10000</f>
        <v>7659.1067893849613</v>
      </c>
      <c r="G59" s="42">
        <f>F59*G60*'Входные данные'!E27/10000</f>
        <v>8427.9662244373685</v>
      </c>
      <c r="H59" s="42">
        <f>G59*H60*'Входные данные'!F27/10000</f>
        <v>9688.8405394105448</v>
      </c>
    </row>
    <row r="60" spans="1:8" ht="31.5" x14ac:dyDescent="0.25">
      <c r="A60" s="91"/>
      <c r="B60" s="41" t="s">
        <v>20</v>
      </c>
      <c r="C60" s="45" t="s">
        <v>18</v>
      </c>
      <c r="D60" s="42"/>
      <c r="E60" s="42">
        <v>100.7</v>
      </c>
      <c r="F60" s="42">
        <v>101</v>
      </c>
      <c r="G60" s="42">
        <v>105.3</v>
      </c>
      <c r="H60" s="42">
        <v>109.8</v>
      </c>
    </row>
    <row r="61" spans="1:8" ht="31.5" x14ac:dyDescent="0.25">
      <c r="A61" s="91" t="s">
        <v>138</v>
      </c>
      <c r="B61" s="41" t="s">
        <v>139</v>
      </c>
      <c r="C61" s="19" t="s">
        <v>241</v>
      </c>
      <c r="D61" s="42"/>
      <c r="E61" s="42">
        <f>D61*E62*'Входные данные'!C28/10000</f>
        <v>0</v>
      </c>
      <c r="F61" s="42">
        <f>E61*F62*'Входные данные'!D28/10000</f>
        <v>0</v>
      </c>
      <c r="G61" s="42">
        <f>F61*G62*'Входные данные'!E28/10000</f>
        <v>0</v>
      </c>
      <c r="H61" s="42">
        <f>G61*H62*'Входные данные'!F28/10000</f>
        <v>0</v>
      </c>
    </row>
    <row r="62" spans="1:8" ht="31.5" x14ac:dyDescent="0.25">
      <c r="A62" s="91"/>
      <c r="B62" s="41" t="s">
        <v>20</v>
      </c>
      <c r="C62" s="45" t="s">
        <v>18</v>
      </c>
      <c r="D62" s="42"/>
      <c r="E62" s="42"/>
      <c r="F62" s="42"/>
      <c r="G62" s="42"/>
      <c r="H62" s="42"/>
    </row>
    <row r="63" spans="1:8" ht="31.5" x14ac:dyDescent="0.25">
      <c r="A63" s="91" t="s">
        <v>140</v>
      </c>
      <c r="B63" s="41" t="s">
        <v>141</v>
      </c>
      <c r="C63" s="19" t="s">
        <v>241</v>
      </c>
      <c r="D63" s="42">
        <v>4550.5</v>
      </c>
      <c r="E63" s="42">
        <f>D63*E64*'Входные данные'!C29/10000</f>
        <v>3641.6741399999996</v>
      </c>
      <c r="F63" s="42">
        <f>E63*F64*'Входные данные'!D29/10000</f>
        <v>3641.3900894170793</v>
      </c>
      <c r="G63" s="42">
        <f>F63*G64*'Входные данные'!E29/10000</f>
        <v>3823.9730298905411</v>
      </c>
      <c r="H63" s="42">
        <f>G63*H64*'Входные данные'!F29/10000</f>
        <v>4015.7108615822831</v>
      </c>
    </row>
    <row r="64" spans="1:8" ht="31.5" x14ac:dyDescent="0.25">
      <c r="A64" s="91"/>
      <c r="B64" s="41" t="s">
        <v>20</v>
      </c>
      <c r="C64" s="45" t="s">
        <v>18</v>
      </c>
      <c r="D64" s="42"/>
      <c r="E64" s="42">
        <v>74.099999999999994</v>
      </c>
      <c r="F64" s="42">
        <v>94.6</v>
      </c>
      <c r="G64" s="42">
        <v>100.3</v>
      </c>
      <c r="H64" s="42">
        <v>100.3</v>
      </c>
    </row>
    <row r="65" spans="1:16384" ht="47.25" x14ac:dyDescent="0.25">
      <c r="A65" s="91" t="s">
        <v>142</v>
      </c>
      <c r="B65" s="41" t="s">
        <v>143</v>
      </c>
      <c r="C65" s="19" t="s">
        <v>241</v>
      </c>
      <c r="D65" s="42"/>
      <c r="E65" s="42">
        <f>D65*E66*'Входные данные'!C30/10000</f>
        <v>0</v>
      </c>
      <c r="F65" s="42">
        <f>E65*F66*'Входные данные'!D30/10000</f>
        <v>0</v>
      </c>
      <c r="G65" s="42">
        <f>F65*G66*'Входные данные'!E30/10000</f>
        <v>0</v>
      </c>
      <c r="H65" s="42">
        <f>G65*H66*'Входные данные'!F30/10000</f>
        <v>0</v>
      </c>
    </row>
    <row r="66" spans="1:16384" ht="31.5" x14ac:dyDescent="0.25">
      <c r="A66" s="91"/>
      <c r="B66" s="41" t="s">
        <v>20</v>
      </c>
      <c r="C66" s="45" t="s">
        <v>18</v>
      </c>
      <c r="D66" s="42"/>
      <c r="E66" s="42"/>
      <c r="F66" s="42"/>
      <c r="G66" s="42"/>
      <c r="H66" s="42"/>
    </row>
    <row r="67" spans="1:16384" ht="31.5" x14ac:dyDescent="0.25">
      <c r="A67" s="91" t="s">
        <v>144</v>
      </c>
      <c r="B67" s="41" t="s">
        <v>145</v>
      </c>
      <c r="C67" s="19" t="s">
        <v>241</v>
      </c>
      <c r="D67" s="42"/>
      <c r="E67" s="42">
        <f>D67*E68*'Входные данные'!C31/10000</f>
        <v>0</v>
      </c>
      <c r="F67" s="42">
        <f>E67*F68*'Входные данные'!D31/10000</f>
        <v>0</v>
      </c>
      <c r="G67" s="42">
        <f>F67*G68*'Входные данные'!E31/10000</f>
        <v>0</v>
      </c>
      <c r="H67" s="42">
        <f>G67*H68*'Входные данные'!F31/10000</f>
        <v>0</v>
      </c>
    </row>
    <row r="68" spans="1:16384" ht="31.5" x14ac:dyDescent="0.25">
      <c r="A68" s="91"/>
      <c r="B68" s="41" t="s">
        <v>20</v>
      </c>
      <c r="C68" s="45" t="s">
        <v>18</v>
      </c>
      <c r="D68" s="42"/>
      <c r="E68" s="42"/>
      <c r="F68" s="42"/>
      <c r="G68" s="42"/>
      <c r="H68" s="42"/>
      <c r="I68" s="13"/>
      <c r="J68" s="13"/>
      <c r="K68" s="13"/>
    </row>
    <row r="69" spans="1:16384" ht="31.5" x14ac:dyDescent="0.25">
      <c r="A69" s="91" t="s">
        <v>146</v>
      </c>
      <c r="B69" s="41" t="s">
        <v>147</v>
      </c>
      <c r="C69" s="19" t="s">
        <v>241</v>
      </c>
      <c r="D69" s="42"/>
      <c r="E69" s="42">
        <f>D69*E70*'Входные данные'!C32/10000</f>
        <v>0</v>
      </c>
      <c r="F69" s="42">
        <f>E69*F70*'Входные данные'!D32/10000</f>
        <v>0</v>
      </c>
      <c r="G69" s="42">
        <f>F69*G70*'Входные данные'!E32/10000</f>
        <v>0</v>
      </c>
      <c r="H69" s="42">
        <f>G69*H70*'Входные данные'!F32/10000</f>
        <v>0</v>
      </c>
      <c r="I69" s="13"/>
      <c r="J69" s="13"/>
      <c r="K69" s="13"/>
    </row>
    <row r="70" spans="1:16384" ht="31.5" x14ac:dyDescent="0.25">
      <c r="A70" s="91"/>
      <c r="B70" s="41" t="s">
        <v>20</v>
      </c>
      <c r="C70" s="45" t="s">
        <v>18</v>
      </c>
      <c r="D70" s="42"/>
      <c r="E70" s="42"/>
      <c r="F70" s="42"/>
      <c r="G70" s="42"/>
      <c r="H70" s="42"/>
      <c r="I70" s="13"/>
      <c r="J70" s="13"/>
      <c r="K70" s="13"/>
    </row>
    <row r="71" spans="1:16384" x14ac:dyDescent="0.25">
      <c r="A71" s="91" t="s">
        <v>148</v>
      </c>
      <c r="B71" s="41" t="s">
        <v>149</v>
      </c>
      <c r="C71" s="19" t="s">
        <v>241</v>
      </c>
      <c r="D71" s="42"/>
      <c r="E71" s="42">
        <f>D71*E72*'Входные данные'!C33/10000</f>
        <v>0</v>
      </c>
      <c r="F71" s="42">
        <f>E71*F72*'Входные данные'!D33/10000</f>
        <v>0</v>
      </c>
      <c r="G71" s="42">
        <f>F71*G72*'Входные данные'!E33/10000</f>
        <v>0</v>
      </c>
      <c r="H71" s="42">
        <f>G71*H72*'Входные данные'!F33/10000</f>
        <v>0</v>
      </c>
      <c r="I71" s="13"/>
      <c r="J71" s="13"/>
      <c r="K71" s="13"/>
    </row>
    <row r="72" spans="1:16384" ht="31.5" x14ac:dyDescent="0.25">
      <c r="A72" s="91"/>
      <c r="B72" s="41" t="s">
        <v>20</v>
      </c>
      <c r="C72" s="45" t="s">
        <v>18</v>
      </c>
      <c r="D72" s="42"/>
      <c r="E72" s="42"/>
      <c r="F72" s="42"/>
      <c r="G72" s="42"/>
      <c r="H72" s="42"/>
      <c r="I72" s="13"/>
      <c r="J72" s="13"/>
      <c r="K72" s="13"/>
    </row>
    <row r="73" spans="1:16384" ht="31.5" x14ac:dyDescent="0.25">
      <c r="A73" s="91" t="s">
        <v>150</v>
      </c>
      <c r="B73" s="41" t="s">
        <v>151</v>
      </c>
      <c r="C73" s="19" t="s">
        <v>241</v>
      </c>
      <c r="D73" s="42"/>
      <c r="E73" s="42">
        <f>D73*E74*'Входные данные'!C34/10000</f>
        <v>0</v>
      </c>
      <c r="F73" s="42">
        <f>E73*F74*'Входные данные'!D34/10000</f>
        <v>0</v>
      </c>
      <c r="G73" s="42">
        <f>F73*G74*'Входные данные'!E34/10000</f>
        <v>0</v>
      </c>
      <c r="H73" s="42">
        <f>G73*H74*'Входные данные'!F34/10000</f>
        <v>0</v>
      </c>
      <c r="I73" s="13"/>
      <c r="J73" s="13"/>
      <c r="K73" s="13"/>
    </row>
    <row r="74" spans="1:16384" ht="31.5" x14ac:dyDescent="0.25">
      <c r="A74" s="91"/>
      <c r="B74" s="41" t="s">
        <v>20</v>
      </c>
      <c r="C74" s="45" t="s">
        <v>18</v>
      </c>
      <c r="D74" s="42"/>
      <c r="E74" s="42"/>
      <c r="F74" s="42"/>
      <c r="G74" s="42"/>
      <c r="H74" s="42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91" t="s">
        <v>152</v>
      </c>
      <c r="B75" s="41" t="s">
        <v>153</v>
      </c>
      <c r="C75" s="19" t="s">
        <v>241</v>
      </c>
      <c r="D75" s="42"/>
      <c r="E75" s="42">
        <f>D75*E76*'Входные данные'!C35/10000</f>
        <v>0</v>
      </c>
      <c r="F75" s="42">
        <f>E75*F76*'Входные данные'!D35/10000</f>
        <v>0</v>
      </c>
      <c r="G75" s="42">
        <f>F75*G76*'Входные данные'!E35/10000</f>
        <v>0</v>
      </c>
      <c r="H75" s="42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91"/>
      <c r="B76" s="41" t="s">
        <v>20</v>
      </c>
      <c r="C76" s="45" t="s">
        <v>18</v>
      </c>
      <c r="D76" s="42"/>
      <c r="E76" s="42"/>
      <c r="F76" s="42"/>
      <c r="G76" s="42"/>
      <c r="H76" s="42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91">
        <v>4</v>
      </c>
      <c r="B77" s="41" t="s">
        <v>196</v>
      </c>
      <c r="C77" s="19" t="s">
        <v>241</v>
      </c>
      <c r="D77" s="42">
        <v>2607.1999999999998</v>
      </c>
      <c r="E77" s="42">
        <f>D77*E78*'Входные данные'!C36/10000</f>
        <v>2999.609672</v>
      </c>
      <c r="F77" s="42">
        <f>E77*F78*'Входные данные'!D36/10000</f>
        <v>3150.7899994688</v>
      </c>
      <c r="G77" s="42">
        <f>F77*G78*'Входные данные'!E36/10000</f>
        <v>3309.5898154420274</v>
      </c>
      <c r="H77" s="42">
        <f>G77*H78*'Входные данные'!F36/10000</f>
        <v>3476.3931421403058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91"/>
      <c r="B78" s="41" t="s">
        <v>20</v>
      </c>
      <c r="C78" s="45" t="s">
        <v>18</v>
      </c>
      <c r="D78" s="42"/>
      <c r="E78" s="42">
        <v>111.7</v>
      </c>
      <c r="F78" s="42">
        <v>101</v>
      </c>
      <c r="G78" s="42">
        <v>101</v>
      </c>
      <c r="H78" s="42">
        <v>101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91" t="s">
        <v>79</v>
      </c>
      <c r="B79" s="41" t="s">
        <v>197</v>
      </c>
      <c r="C79" s="19" t="s">
        <v>241</v>
      </c>
      <c r="D79" s="42">
        <v>1745.7</v>
      </c>
      <c r="E79" s="42">
        <f>D79*E80*'Входные данные'!C39/10000</f>
        <v>2271.5921250000001</v>
      </c>
      <c r="F79" s="42">
        <v>2395.3000000000002</v>
      </c>
      <c r="G79" s="42">
        <v>2530.5</v>
      </c>
      <c r="H79" s="42">
        <v>2678.5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91"/>
      <c r="B80" s="41" t="s">
        <v>20</v>
      </c>
      <c r="C80" s="45" t="s">
        <v>18</v>
      </c>
      <c r="D80" s="42"/>
      <c r="E80" s="42">
        <v>125</v>
      </c>
      <c r="F80" s="42">
        <v>101.3</v>
      </c>
      <c r="G80" s="42">
        <v>101.5</v>
      </c>
      <c r="H80" s="42">
        <v>101.7</v>
      </c>
      <c r="I80" s="13"/>
      <c r="J80" s="13"/>
      <c r="K80" s="13"/>
    </row>
    <row r="81" spans="1:16384" x14ac:dyDescent="0.25">
      <c r="A81" s="75" t="s">
        <v>15</v>
      </c>
      <c r="B81" s="94" t="s">
        <v>22</v>
      </c>
      <c r="C81" s="94"/>
      <c r="D81" s="94"/>
      <c r="E81" s="94"/>
      <c r="F81" s="94"/>
      <c r="G81" s="94"/>
      <c r="H81" s="94"/>
      <c r="I81" s="13"/>
      <c r="J81" s="13"/>
      <c r="K81" s="13"/>
    </row>
    <row r="82" spans="1:16384" x14ac:dyDescent="0.25">
      <c r="A82" s="91">
        <v>1</v>
      </c>
      <c r="B82" s="34" t="s">
        <v>187</v>
      </c>
      <c r="C82" s="19" t="s">
        <v>241</v>
      </c>
      <c r="D82" s="42">
        <f>D84+D86</f>
        <v>6604.5</v>
      </c>
      <c r="E82" s="42">
        <v>6936</v>
      </c>
      <c r="F82" s="42">
        <v>7282.6</v>
      </c>
      <c r="G82" s="42">
        <v>7647</v>
      </c>
      <c r="H82" s="42">
        <v>8040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91"/>
      <c r="B83" s="34" t="s">
        <v>254</v>
      </c>
      <c r="C83" s="45" t="s">
        <v>18</v>
      </c>
      <c r="D83" s="42"/>
      <c r="E83" s="42">
        <f>(D84*E85+D86*E87)/D82</f>
        <v>100.8748126277538</v>
      </c>
      <c r="F83" s="42">
        <v>100.6</v>
      </c>
      <c r="G83" s="42">
        <v>100.4</v>
      </c>
      <c r="H83" s="42">
        <v>100.3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91" t="s">
        <v>44</v>
      </c>
      <c r="B84" s="34" t="s">
        <v>96</v>
      </c>
      <c r="C84" s="19" t="s">
        <v>241</v>
      </c>
      <c r="D84" s="42">
        <v>274.5</v>
      </c>
      <c r="E84" s="42">
        <v>293</v>
      </c>
      <c r="F84" s="42">
        <v>307.60000000000002</v>
      </c>
      <c r="G84" s="42">
        <v>323</v>
      </c>
      <c r="H84" s="42">
        <v>340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91"/>
      <c r="B85" s="34" t="s">
        <v>255</v>
      </c>
      <c r="C85" s="45" t="s">
        <v>18</v>
      </c>
      <c r="D85" s="42"/>
      <c r="E85" s="42">
        <v>102.6</v>
      </c>
      <c r="F85" s="42">
        <v>101.1</v>
      </c>
      <c r="G85" s="42">
        <v>100.8</v>
      </c>
      <c r="H85" s="42">
        <v>100.9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91" t="s">
        <v>45</v>
      </c>
      <c r="B86" s="34" t="s">
        <v>97</v>
      </c>
      <c r="C86" s="19" t="s">
        <v>241</v>
      </c>
      <c r="D86" s="42">
        <v>6330</v>
      </c>
      <c r="E86" s="42">
        <v>6643</v>
      </c>
      <c r="F86" s="42">
        <v>6975</v>
      </c>
      <c r="G86" s="42">
        <v>7324</v>
      </c>
      <c r="H86" s="42">
        <v>7700</v>
      </c>
    </row>
    <row r="87" spans="1:16384" ht="31.5" x14ac:dyDescent="0.25">
      <c r="A87" s="91"/>
      <c r="B87" s="34" t="s">
        <v>256</v>
      </c>
      <c r="C87" s="19" t="s">
        <v>80</v>
      </c>
      <c r="D87" s="42"/>
      <c r="E87" s="42">
        <v>100.8</v>
      </c>
      <c r="F87" s="42">
        <v>100.1</v>
      </c>
      <c r="G87" s="42">
        <v>100</v>
      </c>
      <c r="H87" s="42">
        <v>99.9</v>
      </c>
    </row>
    <row r="88" spans="1:16384" x14ac:dyDescent="0.25">
      <c r="A88" s="75" t="s">
        <v>21</v>
      </c>
      <c r="B88" s="70" t="s">
        <v>30</v>
      </c>
      <c r="C88" s="71"/>
      <c r="D88" s="71"/>
      <c r="E88" s="71"/>
      <c r="F88" s="71"/>
      <c r="G88" s="71"/>
      <c r="H88" s="71"/>
    </row>
    <row r="89" spans="1:16384" ht="31.5" x14ac:dyDescent="0.25">
      <c r="A89" s="103">
        <v>1</v>
      </c>
      <c r="B89" s="34" t="s">
        <v>161</v>
      </c>
      <c r="C89" s="19" t="s">
        <v>241</v>
      </c>
      <c r="D89" s="66">
        <v>9619.1</v>
      </c>
      <c r="E89" s="66">
        <f>D89*E90*'Входные данные'!C50/10000</f>
        <v>9718.1671109000017</v>
      </c>
      <c r="F89" s="66">
        <f>E89*F90*'Входные данные'!D50/10000</f>
        <v>9816.0484900409865</v>
      </c>
      <c r="G89" s="66">
        <f>F89*G90*'Входные данные'!E50/10000</f>
        <v>9921.472850824026</v>
      </c>
      <c r="H89" s="66">
        <f>G89*H90*'Входные данные'!F50/10000</f>
        <v>10018.405640576575</v>
      </c>
    </row>
    <row r="90" spans="1:16384" ht="31.5" x14ac:dyDescent="0.25">
      <c r="A90" s="104"/>
      <c r="B90" s="34" t="s">
        <v>20</v>
      </c>
      <c r="C90" s="19" t="s">
        <v>18</v>
      </c>
      <c r="D90" s="66"/>
      <c r="E90" s="66">
        <v>91.1</v>
      </c>
      <c r="F90" s="66">
        <v>95.2</v>
      </c>
      <c r="G90" s="66">
        <v>97</v>
      </c>
      <c r="H90" s="66">
        <v>97</v>
      </c>
    </row>
    <row r="91" spans="1:16384" ht="31.5" x14ac:dyDescent="0.25">
      <c r="A91" s="10">
        <v>2</v>
      </c>
      <c r="B91" s="34" t="s">
        <v>82</v>
      </c>
      <c r="C91" s="19" t="s">
        <v>33</v>
      </c>
      <c r="D91" s="66">
        <v>313233</v>
      </c>
      <c r="E91" s="66">
        <v>249320</v>
      </c>
      <c r="F91" s="66">
        <v>250567</v>
      </c>
      <c r="G91" s="66">
        <v>251819.4</v>
      </c>
      <c r="H91" s="66">
        <v>253078</v>
      </c>
    </row>
    <row r="92" spans="1:16384" ht="31.5" x14ac:dyDescent="0.25">
      <c r="A92" s="10" t="s">
        <v>63</v>
      </c>
      <c r="B92" s="34" t="s">
        <v>239</v>
      </c>
      <c r="C92" s="19" t="s">
        <v>33</v>
      </c>
      <c r="D92" s="66">
        <v>234256</v>
      </c>
      <c r="E92" s="66">
        <v>180000</v>
      </c>
      <c r="F92" s="66">
        <v>180900</v>
      </c>
      <c r="G92" s="66">
        <v>181804</v>
      </c>
      <c r="H92" s="66">
        <v>182713.5</v>
      </c>
    </row>
    <row r="93" spans="1:16384" ht="31.5" x14ac:dyDescent="0.25">
      <c r="A93" s="10">
        <v>3</v>
      </c>
      <c r="B93" s="34" t="s">
        <v>162</v>
      </c>
      <c r="C93" s="19" t="s">
        <v>34</v>
      </c>
      <c r="D93" s="82">
        <v>26.1</v>
      </c>
      <c r="E93" s="82">
        <v>27.3</v>
      </c>
      <c r="F93" s="82">
        <v>28.4</v>
      </c>
      <c r="G93" s="82">
        <v>29.4</v>
      </c>
      <c r="H93" s="82">
        <v>30.4</v>
      </c>
    </row>
    <row r="94" spans="1:16384" x14ac:dyDescent="0.25">
      <c r="A94" s="75" t="s">
        <v>23</v>
      </c>
      <c r="B94" s="70" t="s">
        <v>36</v>
      </c>
      <c r="C94" s="71"/>
      <c r="D94" s="71"/>
      <c r="E94" s="71"/>
      <c r="F94" s="71"/>
      <c r="G94" s="71"/>
      <c r="H94" s="71"/>
    </row>
    <row r="95" spans="1:16384" ht="31.5" x14ac:dyDescent="0.25">
      <c r="A95" s="10" t="s">
        <v>154</v>
      </c>
      <c r="B95" s="34" t="s">
        <v>92</v>
      </c>
      <c r="C95" s="19" t="s">
        <v>87</v>
      </c>
      <c r="D95" s="42">
        <v>1421.3</v>
      </c>
      <c r="E95" s="42">
        <v>1464.3</v>
      </c>
      <c r="F95" s="42">
        <v>1465.5</v>
      </c>
      <c r="G95" s="42">
        <v>1472.6</v>
      </c>
      <c r="H95" s="42">
        <v>1478</v>
      </c>
    </row>
    <row r="96" spans="1:16384" ht="47.25" x14ac:dyDescent="0.25">
      <c r="A96" s="9" t="s">
        <v>76</v>
      </c>
      <c r="B96" s="34" t="s">
        <v>224</v>
      </c>
      <c r="C96" s="19" t="s">
        <v>87</v>
      </c>
      <c r="D96" s="42">
        <v>1258.3</v>
      </c>
      <c r="E96" s="42">
        <v>1286.8</v>
      </c>
      <c r="F96" s="42">
        <v>1287.5999999999999</v>
      </c>
      <c r="G96" s="42">
        <v>1298.4000000000001</v>
      </c>
      <c r="H96" s="42">
        <v>1305.5999999999999</v>
      </c>
    </row>
    <row r="97" spans="1:8" ht="63" x14ac:dyDescent="0.25">
      <c r="A97" s="9" t="s">
        <v>77</v>
      </c>
      <c r="B97" s="34" t="s">
        <v>198</v>
      </c>
      <c r="C97" s="19" t="s">
        <v>7</v>
      </c>
      <c r="D97" s="42">
        <f>D96/D95*100</f>
        <v>88.531625976218947</v>
      </c>
      <c r="E97" s="42">
        <f>E96/E95*100</f>
        <v>87.878167042272764</v>
      </c>
      <c r="F97" s="42">
        <f>F96/F95*100</f>
        <v>87.860798362333668</v>
      </c>
      <c r="G97" s="42">
        <f>G96/G95*100</f>
        <v>88.170582642944467</v>
      </c>
      <c r="H97" s="42">
        <f>H96/H95*100</f>
        <v>88.335588633288225</v>
      </c>
    </row>
    <row r="98" spans="1:8" x14ac:dyDescent="0.25">
      <c r="A98" s="75" t="s">
        <v>24</v>
      </c>
      <c r="B98" s="70" t="s">
        <v>25</v>
      </c>
      <c r="C98" s="71"/>
      <c r="D98" s="71"/>
      <c r="E98" s="71"/>
      <c r="F98" s="71"/>
      <c r="G98" s="71"/>
      <c r="H98" s="71"/>
    </row>
    <row r="99" spans="1:8" x14ac:dyDescent="0.25">
      <c r="A99" s="101">
        <v>1</v>
      </c>
      <c r="B99" s="90" t="s">
        <v>193</v>
      </c>
      <c r="C99" s="19" t="s">
        <v>241</v>
      </c>
      <c r="D99" s="42">
        <v>33004.800000000003</v>
      </c>
      <c r="E99" s="42">
        <f>D99*E100*'Входные данные'!C44/10000</f>
        <v>39607.641273600006</v>
      </c>
      <c r="F99" s="42">
        <f>E99*F100*'Входные данные'!D44/10000</f>
        <v>44520.573097177352</v>
      </c>
      <c r="G99" s="42">
        <f>F99*G100*'Входные данные'!E44/10000</f>
        <v>48148.999804597312</v>
      </c>
      <c r="H99" s="42">
        <f>G99*H100*'Входные данные'!F44/10000</f>
        <v>52178.108108246015</v>
      </c>
    </row>
    <row r="100" spans="1:8" ht="31.5" x14ac:dyDescent="0.25">
      <c r="A100" s="101"/>
      <c r="B100" s="90"/>
      <c r="C100" s="19" t="s">
        <v>26</v>
      </c>
      <c r="D100" s="42">
        <v>105.5</v>
      </c>
      <c r="E100" s="42">
        <v>101.1</v>
      </c>
      <c r="F100" s="42">
        <v>102</v>
      </c>
      <c r="G100" s="42">
        <v>103</v>
      </c>
      <c r="H100" s="42">
        <v>104</v>
      </c>
    </row>
    <row r="101" spans="1:8" x14ac:dyDescent="0.25">
      <c r="A101" s="102" t="s">
        <v>76</v>
      </c>
      <c r="B101" s="89" t="s">
        <v>83</v>
      </c>
      <c r="C101" s="19" t="s">
        <v>241</v>
      </c>
      <c r="D101" s="42">
        <v>8587.5</v>
      </c>
      <c r="E101" s="42">
        <f>D101*E102*'Входные данные'!C46/10000</f>
        <v>9484.8508125000008</v>
      </c>
      <c r="F101" s="42">
        <f>E101*F102*'Входные данные'!D46/10000</f>
        <v>10202.379776465626</v>
      </c>
      <c r="G101" s="42">
        <v>10854</v>
      </c>
      <c r="H101" s="42">
        <f>G101*H102*'Входные данные'!F46/10000</f>
        <v>11660.343659999999</v>
      </c>
    </row>
    <row r="102" spans="1:8" ht="31.5" x14ac:dyDescent="0.25">
      <c r="A102" s="102"/>
      <c r="B102" s="89"/>
      <c r="C102" s="45" t="s">
        <v>26</v>
      </c>
      <c r="D102" s="42">
        <v>107.4</v>
      </c>
      <c r="E102" s="42">
        <v>100.5</v>
      </c>
      <c r="F102" s="42">
        <v>101</v>
      </c>
      <c r="G102" s="42">
        <v>102</v>
      </c>
      <c r="H102" s="42">
        <v>103</v>
      </c>
    </row>
    <row r="103" spans="1:8" x14ac:dyDescent="0.25">
      <c r="A103" s="95" t="s">
        <v>77</v>
      </c>
      <c r="B103" s="97" t="s">
        <v>261</v>
      </c>
      <c r="C103" s="19" t="s">
        <v>241</v>
      </c>
      <c r="D103" s="42">
        <v>518.20000000000005</v>
      </c>
      <c r="E103" s="42">
        <f>D103*E104*'Входные данные'!C45/10000</f>
        <v>601.5136050000001</v>
      </c>
      <c r="F103" s="42">
        <f>E103*F104*'Входные данные'!D45/10000</f>
        <v>660.89502808560007</v>
      </c>
      <c r="G103" s="42">
        <f>F103*G104*'Входные данные'!E45/10000</f>
        <v>698.20916137131314</v>
      </c>
      <c r="H103" s="42">
        <f>G103*H104*'Входные данные'!F45/10000</f>
        <v>737.02959074355806</v>
      </c>
    </row>
    <row r="104" spans="1:8" ht="31.5" x14ac:dyDescent="0.25">
      <c r="A104" s="96"/>
      <c r="B104" s="98"/>
      <c r="C104" s="45" t="s">
        <v>26</v>
      </c>
      <c r="D104" s="42">
        <v>132</v>
      </c>
      <c r="E104" s="42">
        <v>100.5</v>
      </c>
      <c r="F104" s="42">
        <v>100.8</v>
      </c>
      <c r="G104" s="42">
        <v>101</v>
      </c>
      <c r="H104" s="42">
        <v>101.5</v>
      </c>
    </row>
    <row r="105" spans="1:8" x14ac:dyDescent="0.25">
      <c r="A105" s="75" t="s">
        <v>27</v>
      </c>
      <c r="B105" s="70" t="s">
        <v>248</v>
      </c>
      <c r="C105" s="76"/>
      <c r="D105" s="77"/>
      <c r="E105" s="77"/>
      <c r="F105" s="77"/>
      <c r="G105" s="77"/>
      <c r="H105" s="77"/>
    </row>
    <row r="106" spans="1:8" ht="31.5" x14ac:dyDescent="0.25">
      <c r="A106" s="16" t="s">
        <v>154</v>
      </c>
      <c r="B106" s="34" t="s">
        <v>236</v>
      </c>
      <c r="C106" s="19" t="s">
        <v>237</v>
      </c>
      <c r="D106" s="42">
        <v>9067</v>
      </c>
      <c r="E106" s="42">
        <v>9146</v>
      </c>
      <c r="F106" s="42">
        <v>9146</v>
      </c>
      <c r="G106" s="42">
        <v>9146</v>
      </c>
      <c r="H106" s="42">
        <v>9146</v>
      </c>
    </row>
    <row r="107" spans="1:8" ht="63" x14ac:dyDescent="0.25">
      <c r="A107" s="16" t="s">
        <v>76</v>
      </c>
      <c r="B107" s="34" t="s">
        <v>249</v>
      </c>
      <c r="C107" s="19" t="s">
        <v>240</v>
      </c>
      <c r="D107" s="42">
        <v>21818</v>
      </c>
      <c r="E107" s="42">
        <v>21927</v>
      </c>
      <c r="F107" s="42">
        <v>21927</v>
      </c>
      <c r="G107" s="42">
        <v>21927</v>
      </c>
      <c r="H107" s="42">
        <v>21927</v>
      </c>
    </row>
    <row r="108" spans="1:8" ht="31.5" x14ac:dyDescent="0.25">
      <c r="A108" s="16" t="s">
        <v>77</v>
      </c>
      <c r="B108" s="34" t="s">
        <v>238</v>
      </c>
      <c r="C108" s="19" t="s">
        <v>241</v>
      </c>
      <c r="D108" s="42">
        <v>79400.2</v>
      </c>
      <c r="E108" s="42">
        <v>80400.2</v>
      </c>
      <c r="F108" s="42">
        <v>81400.2</v>
      </c>
      <c r="G108" s="42">
        <v>82400.2</v>
      </c>
      <c r="H108" s="42">
        <v>83400.2</v>
      </c>
    </row>
    <row r="109" spans="1:8" x14ac:dyDescent="0.25">
      <c r="A109" s="72" t="s">
        <v>32</v>
      </c>
      <c r="B109" s="73" t="s">
        <v>28</v>
      </c>
      <c r="C109" s="74"/>
      <c r="D109" s="74"/>
      <c r="E109" s="74"/>
      <c r="F109" s="74"/>
      <c r="G109" s="74"/>
      <c r="H109" s="74"/>
    </row>
    <row r="110" spans="1:8" x14ac:dyDescent="0.25">
      <c r="A110" s="93">
        <v>1</v>
      </c>
      <c r="B110" s="78" t="s">
        <v>258</v>
      </c>
      <c r="C110" s="79" t="s">
        <v>241</v>
      </c>
      <c r="D110" s="66">
        <v>13413</v>
      </c>
      <c r="E110" s="66">
        <f>D110*E111*'Входные данные'!C48/10000</f>
        <v>14957.024082</v>
      </c>
      <c r="F110" s="66">
        <f>E110*F111*'Входные данные'!D48/10000</f>
        <v>16101.894533332606</v>
      </c>
      <c r="G110" s="66">
        <f>F110*G111*'Входные данные'!E48/10000</f>
        <v>17718.283216061198</v>
      </c>
      <c r="H110" s="66">
        <f>G110*H111*'Входные данные'!F48/10000</f>
        <v>19979.986632024975</v>
      </c>
    </row>
    <row r="111" spans="1:8" ht="31.5" x14ac:dyDescent="0.25">
      <c r="A111" s="93"/>
      <c r="B111" s="78" t="s">
        <v>29</v>
      </c>
      <c r="C111" s="80" t="s">
        <v>18</v>
      </c>
      <c r="D111" s="66"/>
      <c r="E111" s="66">
        <v>100.1</v>
      </c>
      <c r="F111" s="66">
        <v>100.8</v>
      </c>
      <c r="G111" s="66">
        <v>104.5</v>
      </c>
      <c r="H111" s="66">
        <v>107.6</v>
      </c>
    </row>
    <row r="112" spans="1:8" ht="31.5" x14ac:dyDescent="0.25">
      <c r="A112" s="68" t="s">
        <v>76</v>
      </c>
      <c r="B112" s="78" t="s">
        <v>177</v>
      </c>
      <c r="C112" s="80"/>
      <c r="D112" s="66"/>
      <c r="E112" s="66"/>
      <c r="F112" s="66"/>
      <c r="G112" s="66"/>
      <c r="H112" s="66"/>
    </row>
    <row r="113" spans="1:8" ht="31.5" x14ac:dyDescent="0.25">
      <c r="A113" s="68" t="s">
        <v>63</v>
      </c>
      <c r="B113" s="78" t="s">
        <v>98</v>
      </c>
      <c r="C113" s="79" t="s">
        <v>241</v>
      </c>
      <c r="D113" s="66">
        <v>759</v>
      </c>
      <c r="E113" s="66">
        <v>900</v>
      </c>
      <c r="F113" s="66">
        <v>1000</v>
      </c>
      <c r="G113" s="66">
        <v>1200</v>
      </c>
      <c r="H113" s="66">
        <v>1500</v>
      </c>
    </row>
    <row r="114" spans="1:8" x14ac:dyDescent="0.25">
      <c r="A114" s="68" t="s">
        <v>64</v>
      </c>
      <c r="B114" s="78" t="s">
        <v>99</v>
      </c>
      <c r="C114" s="79" t="s">
        <v>241</v>
      </c>
      <c r="D114" s="66"/>
      <c r="E114" s="66"/>
      <c r="F114" s="66"/>
      <c r="G114" s="66"/>
      <c r="H114" s="66"/>
    </row>
    <row r="115" spans="1:8" x14ac:dyDescent="0.25">
      <c r="A115" s="68" t="s">
        <v>65</v>
      </c>
      <c r="B115" s="78" t="s">
        <v>100</v>
      </c>
      <c r="C115" s="79" t="s">
        <v>241</v>
      </c>
      <c r="D115" s="66">
        <v>2674</v>
      </c>
      <c r="E115" s="66">
        <v>3190</v>
      </c>
      <c r="F115" s="66">
        <v>3289</v>
      </c>
      <c r="G115" s="66">
        <v>3720</v>
      </c>
      <c r="H115" s="66">
        <v>4285</v>
      </c>
    </row>
    <row r="116" spans="1:8" ht="31.5" x14ac:dyDescent="0.25">
      <c r="A116" s="68" t="s">
        <v>66</v>
      </c>
      <c r="B116" s="78" t="s">
        <v>101</v>
      </c>
      <c r="C116" s="79" t="s">
        <v>241</v>
      </c>
      <c r="D116" s="66">
        <v>357.5</v>
      </c>
      <c r="E116" s="66">
        <v>107</v>
      </c>
      <c r="F116" s="66">
        <v>115</v>
      </c>
      <c r="G116" s="66">
        <v>290</v>
      </c>
      <c r="H116" s="66">
        <v>270</v>
      </c>
    </row>
    <row r="117" spans="1:8" ht="47.25" x14ac:dyDescent="0.25">
      <c r="A117" s="68" t="s">
        <v>68</v>
      </c>
      <c r="B117" s="78" t="s">
        <v>102</v>
      </c>
      <c r="C117" s="79" t="s">
        <v>241</v>
      </c>
      <c r="D117" s="66">
        <v>220.5</v>
      </c>
      <c r="E117" s="66">
        <v>260</v>
      </c>
      <c r="F117" s="66">
        <v>320</v>
      </c>
      <c r="G117" s="66">
        <v>280</v>
      </c>
      <c r="H117" s="66">
        <v>210</v>
      </c>
    </row>
    <row r="118" spans="1:8" x14ac:dyDescent="0.25">
      <c r="A118" s="68" t="s">
        <v>69</v>
      </c>
      <c r="B118" s="78" t="s">
        <v>103</v>
      </c>
      <c r="C118" s="79" t="s">
        <v>241</v>
      </c>
      <c r="D118" s="66">
        <v>2517</v>
      </c>
      <c r="E118" s="66">
        <v>3300</v>
      </c>
      <c r="F118" s="66">
        <v>3400</v>
      </c>
      <c r="G118" s="66">
        <v>3600</v>
      </c>
      <c r="H118" s="66">
        <v>4100</v>
      </c>
    </row>
    <row r="119" spans="1:8" ht="47.25" x14ac:dyDescent="0.25">
      <c r="A119" s="68" t="s">
        <v>70</v>
      </c>
      <c r="B119" s="78" t="s">
        <v>104</v>
      </c>
      <c r="C119" s="79" t="s">
        <v>241</v>
      </c>
      <c r="D119" s="66">
        <v>1906</v>
      </c>
      <c r="E119" s="66">
        <v>2096</v>
      </c>
      <c r="F119" s="66">
        <v>2138</v>
      </c>
      <c r="G119" s="66">
        <v>2280</v>
      </c>
      <c r="H119" s="66">
        <v>2523</v>
      </c>
    </row>
    <row r="120" spans="1:8" ht="31.5" x14ac:dyDescent="0.25">
      <c r="A120" s="68" t="s">
        <v>71</v>
      </c>
      <c r="B120" s="78" t="s">
        <v>105</v>
      </c>
      <c r="C120" s="79" t="s">
        <v>241</v>
      </c>
      <c r="D120" s="66">
        <v>10</v>
      </c>
      <c r="E120" s="66">
        <v>50</v>
      </c>
      <c r="F120" s="66">
        <v>20</v>
      </c>
      <c r="G120" s="66">
        <v>130</v>
      </c>
      <c r="H120" s="66">
        <v>140</v>
      </c>
    </row>
    <row r="121" spans="1:8" x14ac:dyDescent="0.25">
      <c r="A121" s="68" t="s">
        <v>72</v>
      </c>
      <c r="B121" s="78" t="s">
        <v>106</v>
      </c>
      <c r="C121" s="79" t="s">
        <v>241</v>
      </c>
      <c r="D121" s="66">
        <v>207</v>
      </c>
      <c r="E121" s="66">
        <v>175</v>
      </c>
      <c r="F121" s="66">
        <v>79</v>
      </c>
      <c r="G121" s="66">
        <v>183</v>
      </c>
      <c r="H121" s="66">
        <v>187</v>
      </c>
    </row>
    <row r="122" spans="1:8" ht="31.5" x14ac:dyDescent="0.25">
      <c r="A122" s="68" t="s">
        <v>73</v>
      </c>
      <c r="B122" s="78" t="s">
        <v>107</v>
      </c>
      <c r="C122" s="79" t="s">
        <v>241</v>
      </c>
      <c r="D122" s="66">
        <v>743.4</v>
      </c>
      <c r="E122" s="66">
        <v>194</v>
      </c>
      <c r="F122" s="66">
        <v>209</v>
      </c>
      <c r="G122" s="66">
        <v>330</v>
      </c>
      <c r="H122" s="66">
        <v>359</v>
      </c>
    </row>
    <row r="123" spans="1:8" x14ac:dyDescent="0.25">
      <c r="A123" s="68" t="s">
        <v>178</v>
      </c>
      <c r="B123" s="78" t="s">
        <v>108</v>
      </c>
      <c r="C123" s="79" t="s">
        <v>241</v>
      </c>
      <c r="D123" s="66">
        <v>233.4</v>
      </c>
      <c r="E123" s="66">
        <v>227</v>
      </c>
      <c r="F123" s="66">
        <v>244</v>
      </c>
      <c r="G123" s="66">
        <v>368</v>
      </c>
      <c r="H123" s="66">
        <v>402</v>
      </c>
    </row>
    <row r="124" spans="1:8" ht="31.5" x14ac:dyDescent="0.25">
      <c r="A124" s="68" t="s">
        <v>179</v>
      </c>
      <c r="B124" s="78" t="s">
        <v>109</v>
      </c>
      <c r="C124" s="79" t="s">
        <v>241</v>
      </c>
      <c r="D124" s="66">
        <v>53.6</v>
      </c>
      <c r="E124" s="66">
        <v>51</v>
      </c>
      <c r="F124" s="66">
        <v>55</v>
      </c>
      <c r="G124" s="66">
        <v>60</v>
      </c>
      <c r="H124" s="66">
        <v>68</v>
      </c>
    </row>
    <row r="125" spans="1:8" ht="31.5" x14ac:dyDescent="0.25">
      <c r="A125" s="68" t="s">
        <v>180</v>
      </c>
      <c r="B125" s="78" t="s">
        <v>110</v>
      </c>
      <c r="C125" s="79" t="s">
        <v>241</v>
      </c>
      <c r="D125" s="66">
        <v>1510</v>
      </c>
      <c r="E125" s="66">
        <v>2660</v>
      </c>
      <c r="F125" s="66">
        <v>2700</v>
      </c>
      <c r="G125" s="66">
        <v>2800</v>
      </c>
      <c r="H125" s="66">
        <v>3000</v>
      </c>
    </row>
    <row r="126" spans="1:8" ht="31.5" x14ac:dyDescent="0.25">
      <c r="A126" s="68" t="s">
        <v>181</v>
      </c>
      <c r="B126" s="78" t="s">
        <v>111</v>
      </c>
      <c r="C126" s="79" t="s">
        <v>241</v>
      </c>
      <c r="D126" s="66">
        <v>508.2</v>
      </c>
      <c r="E126" s="66">
        <v>44</v>
      </c>
      <c r="F126" s="66">
        <v>47</v>
      </c>
      <c r="G126" s="66">
        <v>52</v>
      </c>
      <c r="H126" s="66">
        <v>57</v>
      </c>
    </row>
    <row r="127" spans="1:8" ht="47.25" x14ac:dyDescent="0.25">
      <c r="A127" s="68" t="s">
        <v>182</v>
      </c>
      <c r="B127" s="78" t="s">
        <v>112</v>
      </c>
      <c r="C127" s="79" t="s">
        <v>241</v>
      </c>
      <c r="D127" s="66">
        <v>437.2</v>
      </c>
      <c r="E127" s="66">
        <v>464</v>
      </c>
      <c r="F127" s="66">
        <v>500</v>
      </c>
      <c r="G127" s="66">
        <v>550</v>
      </c>
      <c r="H127" s="66">
        <v>620</v>
      </c>
    </row>
    <row r="128" spans="1:8" x14ac:dyDescent="0.25">
      <c r="A128" s="68" t="s">
        <v>183</v>
      </c>
      <c r="B128" s="78" t="s">
        <v>113</v>
      </c>
      <c r="C128" s="79" t="s">
        <v>241</v>
      </c>
      <c r="D128" s="66">
        <v>539.4</v>
      </c>
      <c r="E128" s="66">
        <v>158</v>
      </c>
      <c r="F128" s="66">
        <v>170</v>
      </c>
      <c r="G128" s="66">
        <v>287</v>
      </c>
      <c r="H128" s="66">
        <v>311</v>
      </c>
    </row>
    <row r="129" spans="1:8" ht="31.5" x14ac:dyDescent="0.25">
      <c r="A129" s="68" t="s">
        <v>184</v>
      </c>
      <c r="B129" s="78" t="s">
        <v>114</v>
      </c>
      <c r="C129" s="79" t="s">
        <v>241</v>
      </c>
      <c r="D129" s="66">
        <v>462.5</v>
      </c>
      <c r="E129" s="66">
        <v>608</v>
      </c>
      <c r="F129" s="66">
        <v>655</v>
      </c>
      <c r="G129" s="66">
        <v>820</v>
      </c>
      <c r="H129" s="66">
        <v>912</v>
      </c>
    </row>
    <row r="130" spans="1:8" ht="31.5" x14ac:dyDescent="0.25">
      <c r="A130" s="68" t="s">
        <v>185</v>
      </c>
      <c r="B130" s="78" t="s">
        <v>115</v>
      </c>
      <c r="C130" s="79" t="s">
        <v>241</v>
      </c>
      <c r="D130" s="66">
        <v>190.2</v>
      </c>
      <c r="E130" s="66">
        <v>108</v>
      </c>
      <c r="F130" s="66">
        <v>116</v>
      </c>
      <c r="G130" s="66">
        <v>127</v>
      </c>
      <c r="H130" s="66">
        <v>143</v>
      </c>
    </row>
    <row r="131" spans="1:8" x14ac:dyDescent="0.25">
      <c r="A131" s="68" t="s">
        <v>186</v>
      </c>
      <c r="B131" s="78" t="s">
        <v>116</v>
      </c>
      <c r="C131" s="79" t="s">
        <v>241</v>
      </c>
      <c r="D131" s="66">
        <v>85.2</v>
      </c>
      <c r="E131" s="66">
        <v>365</v>
      </c>
      <c r="F131" s="66">
        <v>741.9</v>
      </c>
      <c r="G131" s="66">
        <v>641.29999999999995</v>
      </c>
      <c r="H131" s="66">
        <v>892</v>
      </c>
    </row>
    <row r="132" spans="1:8" ht="31.5" x14ac:dyDescent="0.25">
      <c r="A132" s="67" t="s">
        <v>77</v>
      </c>
      <c r="B132" s="81" t="s">
        <v>160</v>
      </c>
      <c r="C132" s="79" t="s">
        <v>241</v>
      </c>
      <c r="D132" s="66">
        <f>D110</f>
        <v>13413</v>
      </c>
      <c r="E132" s="66">
        <f>E110</f>
        <v>14957.024082</v>
      </c>
      <c r="F132" s="66">
        <f>F110</f>
        <v>16101.894533332606</v>
      </c>
      <c r="G132" s="66">
        <f>G110</f>
        <v>17718.283216061198</v>
      </c>
      <c r="H132" s="66">
        <f>H110</f>
        <v>19979.986632024975</v>
      </c>
    </row>
    <row r="133" spans="1:8" x14ac:dyDescent="0.25">
      <c r="A133" s="67" t="s">
        <v>49</v>
      </c>
      <c r="B133" s="81" t="s">
        <v>89</v>
      </c>
      <c r="C133" s="79" t="s">
        <v>241</v>
      </c>
      <c r="D133" s="66">
        <v>7968.9</v>
      </c>
      <c r="E133" s="66">
        <v>8974.2000000000007</v>
      </c>
      <c r="F133" s="66">
        <v>9661.1</v>
      </c>
      <c r="G133" s="66">
        <v>10630</v>
      </c>
      <c r="H133" s="66">
        <v>11988</v>
      </c>
    </row>
    <row r="134" spans="1:8" x14ac:dyDescent="0.25">
      <c r="A134" s="67" t="s">
        <v>50</v>
      </c>
      <c r="B134" s="81" t="s">
        <v>31</v>
      </c>
      <c r="C134" s="79" t="s">
        <v>241</v>
      </c>
      <c r="D134" s="66">
        <f>D132-D133</f>
        <v>5444.1</v>
      </c>
      <c r="E134" s="66">
        <v>5982.8</v>
      </c>
      <c r="F134" s="66">
        <v>6440.8</v>
      </c>
      <c r="G134" s="66">
        <v>7088.3</v>
      </c>
      <c r="H134" s="66">
        <v>7992</v>
      </c>
    </row>
    <row r="135" spans="1:8" x14ac:dyDescent="0.25">
      <c r="A135" s="67" t="s">
        <v>81</v>
      </c>
      <c r="B135" s="81" t="s">
        <v>227</v>
      </c>
      <c r="C135" s="79" t="s">
        <v>241</v>
      </c>
      <c r="D135" s="66">
        <f>D136+D137+D138</f>
        <v>1828.5</v>
      </c>
      <c r="E135" s="66">
        <v>1092</v>
      </c>
      <c r="F135" s="66">
        <v>1288</v>
      </c>
      <c r="G135" s="66">
        <v>1595</v>
      </c>
      <c r="H135" s="66">
        <v>1998</v>
      </c>
    </row>
    <row r="136" spans="1:8" x14ac:dyDescent="0.25">
      <c r="A136" s="67" t="s">
        <v>245</v>
      </c>
      <c r="B136" s="81" t="s">
        <v>230</v>
      </c>
      <c r="C136" s="79" t="s">
        <v>241</v>
      </c>
      <c r="D136" s="66">
        <v>192.6</v>
      </c>
      <c r="E136" s="66">
        <v>218.4</v>
      </c>
      <c r="F136" s="66">
        <v>257.60000000000002</v>
      </c>
      <c r="G136" s="66">
        <v>319</v>
      </c>
      <c r="H136" s="66">
        <v>400</v>
      </c>
    </row>
    <row r="137" spans="1:8" x14ac:dyDescent="0.25">
      <c r="A137" s="67" t="s">
        <v>246</v>
      </c>
      <c r="B137" s="81" t="s">
        <v>229</v>
      </c>
      <c r="C137" s="79" t="s">
        <v>241</v>
      </c>
      <c r="D137" s="66">
        <v>920.7</v>
      </c>
      <c r="E137" s="66">
        <v>743</v>
      </c>
      <c r="F137" s="66">
        <v>875.8</v>
      </c>
      <c r="G137" s="66">
        <v>1085</v>
      </c>
      <c r="H137" s="66">
        <v>1359</v>
      </c>
    </row>
    <row r="138" spans="1:8" x14ac:dyDescent="0.25">
      <c r="A138" s="67" t="s">
        <v>247</v>
      </c>
      <c r="B138" s="81" t="s">
        <v>228</v>
      </c>
      <c r="C138" s="79" t="s">
        <v>241</v>
      </c>
      <c r="D138" s="66">
        <v>715.2</v>
      </c>
      <c r="E138" s="66">
        <v>130.6</v>
      </c>
      <c r="F138" s="66">
        <v>154.6</v>
      </c>
      <c r="G138" s="66">
        <v>191</v>
      </c>
      <c r="H138" s="66">
        <v>239</v>
      </c>
    </row>
    <row r="139" spans="1:8" x14ac:dyDescent="0.25">
      <c r="A139" s="67" t="s">
        <v>244</v>
      </c>
      <c r="B139" s="81" t="s">
        <v>231</v>
      </c>
      <c r="C139" s="79" t="s">
        <v>241</v>
      </c>
      <c r="D139" s="66">
        <f>D134-D135</f>
        <v>3615.6000000000004</v>
      </c>
      <c r="E139" s="66">
        <f>E134-E135</f>
        <v>4890.8</v>
      </c>
      <c r="F139" s="66">
        <f>F134-F135</f>
        <v>5152.8</v>
      </c>
      <c r="G139" s="66">
        <f>G134-G135</f>
        <v>5493.3</v>
      </c>
      <c r="H139" s="66">
        <f>H134-H135</f>
        <v>5994</v>
      </c>
    </row>
    <row r="140" spans="1:8" x14ac:dyDescent="0.25">
      <c r="A140" s="75" t="s">
        <v>35</v>
      </c>
      <c r="B140" s="70" t="s">
        <v>263</v>
      </c>
      <c r="C140" s="71"/>
      <c r="D140" s="71"/>
      <c r="E140" s="71"/>
      <c r="F140" s="71"/>
      <c r="G140" s="71"/>
      <c r="H140" s="71"/>
    </row>
    <row r="141" spans="1:8" ht="31.5" x14ac:dyDescent="0.25">
      <c r="A141" s="9">
        <v>1</v>
      </c>
      <c r="B141" s="34" t="s">
        <v>264</v>
      </c>
      <c r="C141" s="19" t="s">
        <v>241</v>
      </c>
      <c r="D141" s="42">
        <f>D142+D145</f>
        <v>7453.5</v>
      </c>
      <c r="E141" s="42">
        <f>E142+E145</f>
        <v>8370.7000000000007</v>
      </c>
      <c r="F141" s="42">
        <f>F142+F145</f>
        <v>8436.7999999999993</v>
      </c>
      <c r="G141" s="42">
        <f>G142+G145</f>
        <v>8708.7999999999993</v>
      </c>
      <c r="H141" s="42">
        <f>H142+H145</f>
        <v>8152.7</v>
      </c>
    </row>
    <row r="142" spans="1:8" ht="21" customHeight="1" x14ac:dyDescent="0.25">
      <c r="A142" s="18" t="s">
        <v>44</v>
      </c>
      <c r="B142" s="34" t="s">
        <v>37</v>
      </c>
      <c r="C142" s="19" t="s">
        <v>241</v>
      </c>
      <c r="D142" s="42">
        <f>D143+D144</f>
        <v>2892.7000000000003</v>
      </c>
      <c r="E142" s="42">
        <f>E143+E144</f>
        <v>3243.7</v>
      </c>
      <c r="F142" s="42">
        <f>F143+F144</f>
        <v>3439.9</v>
      </c>
      <c r="G142" s="42">
        <f>G143+G144</f>
        <v>3625.4</v>
      </c>
      <c r="H142" s="42">
        <f>H143+H144</f>
        <v>3825.7</v>
      </c>
    </row>
    <row r="143" spans="1:8" ht="18" customHeight="1" x14ac:dyDescent="0.25">
      <c r="A143" s="18" t="s">
        <v>91</v>
      </c>
      <c r="B143" s="34" t="s">
        <v>190</v>
      </c>
      <c r="C143" s="19" t="s">
        <v>241</v>
      </c>
      <c r="D143" s="42">
        <v>2520.8000000000002</v>
      </c>
      <c r="E143" s="42">
        <v>2877.7</v>
      </c>
      <c r="F143" s="42">
        <v>3137</v>
      </c>
      <c r="G143" s="42">
        <v>3332.6</v>
      </c>
      <c r="H143" s="42">
        <v>3532.5</v>
      </c>
    </row>
    <row r="144" spans="1:8" ht="20.25" customHeight="1" x14ac:dyDescent="0.25">
      <c r="A144" s="18" t="s">
        <v>67</v>
      </c>
      <c r="B144" s="34" t="s">
        <v>191</v>
      </c>
      <c r="C144" s="19" t="s">
        <v>241</v>
      </c>
      <c r="D144" s="42">
        <v>371.9</v>
      </c>
      <c r="E144" s="42">
        <v>366</v>
      </c>
      <c r="F144" s="42">
        <v>302.89999999999998</v>
      </c>
      <c r="G144" s="42">
        <v>292.8</v>
      </c>
      <c r="H144" s="42">
        <v>293.2</v>
      </c>
    </row>
    <row r="145" spans="1:16384" ht="21" customHeight="1" x14ac:dyDescent="0.25">
      <c r="A145" s="18" t="s">
        <v>45</v>
      </c>
      <c r="B145" s="34" t="s">
        <v>117</v>
      </c>
      <c r="C145" s="19" t="s">
        <v>241</v>
      </c>
      <c r="D145" s="42">
        <v>4560.8</v>
      </c>
      <c r="E145" s="42">
        <v>5127</v>
      </c>
      <c r="F145" s="42">
        <v>4996.8999999999996</v>
      </c>
      <c r="G145" s="42">
        <v>5083.3999999999996</v>
      </c>
      <c r="H145" s="42">
        <v>4327</v>
      </c>
    </row>
    <row r="146" spans="1:16384" ht="25.5" customHeight="1" x14ac:dyDescent="0.25">
      <c r="A146" s="10">
        <v>2</v>
      </c>
      <c r="B146" s="34" t="s">
        <v>265</v>
      </c>
      <c r="C146" s="19" t="s">
        <v>241</v>
      </c>
      <c r="D146" s="42">
        <v>7427.9</v>
      </c>
      <c r="E146" s="42">
        <v>8316.5</v>
      </c>
      <c r="F146" s="42">
        <v>8531.6</v>
      </c>
      <c r="G146" s="42">
        <v>8896.6</v>
      </c>
      <c r="H146" s="42">
        <v>8458</v>
      </c>
    </row>
    <row r="147" spans="1:16384" ht="22.5" customHeight="1" x14ac:dyDescent="0.25">
      <c r="A147" s="47" t="s">
        <v>63</v>
      </c>
      <c r="B147" s="3" t="s">
        <v>257</v>
      </c>
      <c r="C147" s="19" t="s">
        <v>241</v>
      </c>
      <c r="D147" s="42">
        <v>6596.2</v>
      </c>
      <c r="E147" s="42">
        <v>7393.4</v>
      </c>
      <c r="F147" s="42">
        <v>7532.4</v>
      </c>
      <c r="G147" s="42">
        <v>8101.2</v>
      </c>
      <c r="H147" s="42">
        <v>7569.5</v>
      </c>
    </row>
    <row r="148" spans="1:16384" ht="31.5" x14ac:dyDescent="0.25">
      <c r="A148" s="10">
        <v>3</v>
      </c>
      <c r="B148" s="58" t="s">
        <v>266</v>
      </c>
      <c r="C148" s="19" t="s">
        <v>241</v>
      </c>
      <c r="D148" s="42">
        <f>D141-D146</f>
        <v>25.600000000000364</v>
      </c>
      <c r="E148" s="42">
        <v>54.2</v>
      </c>
      <c r="F148" s="42">
        <f>F141-F146</f>
        <v>-94.800000000001091</v>
      </c>
      <c r="G148" s="42">
        <f>G141-G146</f>
        <v>-187.80000000000109</v>
      </c>
      <c r="H148" s="42">
        <f>H141-H146</f>
        <v>-305.30000000000018</v>
      </c>
    </row>
    <row r="149" spans="1:16384" ht="18.75" customHeight="1" x14ac:dyDescent="0.25">
      <c r="A149" s="10" t="s">
        <v>78</v>
      </c>
      <c r="B149" s="34" t="s">
        <v>88</v>
      </c>
      <c r="C149" s="19" t="s">
        <v>241</v>
      </c>
      <c r="D149" s="42">
        <v>0</v>
      </c>
      <c r="E149" s="42">
        <v>0</v>
      </c>
      <c r="F149" s="42">
        <v>200</v>
      </c>
      <c r="G149" s="42">
        <v>218</v>
      </c>
      <c r="H149" s="42">
        <v>405.4</v>
      </c>
    </row>
    <row r="150" spans="1:16384" x14ac:dyDescent="0.25">
      <c r="A150" s="75" t="s">
        <v>243</v>
      </c>
      <c r="B150" s="70" t="s">
        <v>38</v>
      </c>
      <c r="C150" s="71"/>
      <c r="D150" s="71"/>
      <c r="E150" s="71"/>
      <c r="F150" s="71"/>
      <c r="G150" s="71"/>
      <c r="H150" s="71"/>
    </row>
    <row r="151" spans="1:16384" ht="31.5" x14ac:dyDescent="0.25">
      <c r="A151" s="10">
        <v>1</v>
      </c>
      <c r="B151" s="34" t="s">
        <v>39</v>
      </c>
      <c r="C151" s="19" t="s">
        <v>9</v>
      </c>
      <c r="D151" s="66">
        <v>113286</v>
      </c>
      <c r="E151" s="66">
        <v>131971</v>
      </c>
      <c r="F151" s="66">
        <v>133555</v>
      </c>
      <c r="G151" s="66">
        <v>135158</v>
      </c>
      <c r="H151" s="66">
        <v>136780</v>
      </c>
    </row>
    <row r="152" spans="1:16384" ht="47.25" x14ac:dyDescent="0.25">
      <c r="A152" s="10" t="s">
        <v>76</v>
      </c>
      <c r="B152" s="34" t="s">
        <v>41</v>
      </c>
      <c r="C152" s="19" t="s">
        <v>9</v>
      </c>
      <c r="D152" s="42">
        <v>302</v>
      </c>
      <c r="E152" s="42">
        <v>300</v>
      </c>
      <c r="F152" s="42">
        <v>295</v>
      </c>
      <c r="G152" s="42">
        <v>293</v>
      </c>
      <c r="H152" s="42">
        <v>293</v>
      </c>
    </row>
    <row r="153" spans="1:16384" ht="31.5" x14ac:dyDescent="0.25">
      <c r="A153" s="10" t="s">
        <v>77</v>
      </c>
      <c r="B153" s="34" t="s">
        <v>40</v>
      </c>
      <c r="C153" s="19" t="s">
        <v>7</v>
      </c>
      <c r="D153" s="42">
        <v>0.21</v>
      </c>
      <c r="E153" s="42">
        <v>0.2</v>
      </c>
      <c r="F153" s="42">
        <v>0.2</v>
      </c>
      <c r="G153" s="42">
        <v>0.2</v>
      </c>
      <c r="H153" s="42">
        <v>0.2</v>
      </c>
    </row>
    <row r="154" spans="1:16384" ht="47.25" x14ac:dyDescent="0.25">
      <c r="A154" s="10" t="s">
        <v>78</v>
      </c>
      <c r="B154" s="34" t="s">
        <v>42</v>
      </c>
      <c r="C154" s="19" t="s">
        <v>43</v>
      </c>
      <c r="D154" s="42">
        <v>1628</v>
      </c>
      <c r="E154" s="42">
        <v>1650</v>
      </c>
      <c r="F154" s="42">
        <v>1700</v>
      </c>
      <c r="G154" s="42">
        <v>1720</v>
      </c>
      <c r="H154" s="42">
        <v>1750</v>
      </c>
    </row>
    <row r="155" spans="1:16384" s="13" customFormat="1" ht="31.5" x14ac:dyDescent="0.25">
      <c r="A155" s="9" t="s">
        <v>79</v>
      </c>
      <c r="B155" s="34" t="s">
        <v>118</v>
      </c>
      <c r="C155" s="19" t="s">
        <v>9</v>
      </c>
      <c r="D155" s="66">
        <v>46668</v>
      </c>
      <c r="E155" s="66">
        <v>49000</v>
      </c>
      <c r="F155" s="66">
        <v>49980</v>
      </c>
      <c r="G155" s="66">
        <v>50980</v>
      </c>
      <c r="H155" s="66">
        <v>52000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92" t="s">
        <v>84</v>
      </c>
      <c r="B156" s="89" t="s">
        <v>188</v>
      </c>
      <c r="C156" s="19" t="s">
        <v>163</v>
      </c>
      <c r="D156" s="66">
        <v>56998</v>
      </c>
      <c r="E156" s="66">
        <v>63838</v>
      </c>
      <c r="F156" s="66">
        <v>67668</v>
      </c>
      <c r="G156" s="66">
        <v>72405</v>
      </c>
      <c r="H156" s="66">
        <v>78197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92"/>
      <c r="B157" s="89"/>
      <c r="C157" s="19" t="s">
        <v>19</v>
      </c>
      <c r="D157" s="66">
        <v>109.4</v>
      </c>
      <c r="E157" s="66">
        <f>E156/D156*100</f>
        <v>112.00042106740587</v>
      </c>
      <c r="F157" s="66">
        <v>106</v>
      </c>
      <c r="G157" s="66">
        <v>107</v>
      </c>
      <c r="H157" s="66">
        <v>108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1" t="s">
        <v>189</v>
      </c>
      <c r="C158" s="45" t="s">
        <v>241</v>
      </c>
      <c r="D158" s="66"/>
      <c r="E158" s="66">
        <f>E156*E155*12/1000000</f>
        <v>37536.743999999999</v>
      </c>
      <c r="F158" s="66">
        <f>F156*F155*12/1000000</f>
        <v>40584.559679999998</v>
      </c>
      <c r="G158" s="66">
        <f>G156*G155*12/1000000</f>
        <v>44294.482799999998</v>
      </c>
      <c r="H158" s="66">
        <f>H156*H155*12/1000000</f>
        <v>48794.928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A47:A48"/>
    <mergeCell ref="A43:A44"/>
    <mergeCell ref="A49:A50"/>
    <mergeCell ref="A51:A52"/>
    <mergeCell ref="A53:A54"/>
    <mergeCell ref="A1:H1"/>
    <mergeCell ref="A2:H2"/>
    <mergeCell ref="A4:A5"/>
    <mergeCell ref="B4:B5"/>
    <mergeCell ref="F4:H4"/>
    <mergeCell ref="C4:C5"/>
    <mergeCell ref="A65:A66"/>
    <mergeCell ref="A67:A68"/>
    <mergeCell ref="A69:A70"/>
    <mergeCell ref="A99:A100"/>
    <mergeCell ref="A101:A102"/>
    <mergeCell ref="A89:A90"/>
    <mergeCell ref="A77:A78"/>
    <mergeCell ref="A86:A87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</mergeCells>
  <pageMargins left="0.19685039370078741" right="0.19685039370078741" top="0.19685039370078741" bottom="0.19685039370078741" header="0" footer="0"/>
  <pageSetup paperSize="9" scale="95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showWhiteSpace="0" view="pageBreakPreview" topLeftCell="A49" zoomScaleNormal="100" zoomScaleSheetLayoutView="100" zoomScalePageLayoutView="120" workbookViewId="0">
      <selection activeCell="C15" sqref="C15"/>
    </sheetView>
  </sheetViews>
  <sheetFormatPr defaultColWidth="9.140625" defaultRowHeight="15.75" x14ac:dyDescent="0.25"/>
  <cols>
    <col min="1" max="1" width="9" style="24" customWidth="1"/>
    <col min="2" max="2" width="49.5703125" style="35" customWidth="1"/>
    <col min="3" max="3" width="24.85546875" style="37" customWidth="1"/>
    <col min="4" max="4" width="12.5703125" style="37" customWidth="1"/>
    <col min="5" max="5" width="15" style="37" customWidth="1"/>
    <col min="6" max="6" width="12.85546875" style="37" customWidth="1"/>
    <col min="7" max="7" width="12.42578125" style="37" customWidth="1"/>
    <col min="8" max="8" width="14.42578125" style="37" customWidth="1"/>
    <col min="9" max="16384" width="9.140625" style="1"/>
  </cols>
  <sheetData>
    <row r="1" spans="1:8" ht="18.75" x14ac:dyDescent="0.25">
      <c r="A1" s="105" t="s">
        <v>94</v>
      </c>
      <c r="B1" s="105"/>
      <c r="C1" s="105"/>
      <c r="D1" s="105"/>
      <c r="E1" s="105"/>
      <c r="F1" s="105"/>
      <c r="G1" s="105"/>
      <c r="H1" s="105"/>
    </row>
    <row r="2" spans="1:8" ht="42.75" customHeight="1" x14ac:dyDescent="0.3">
      <c r="A2" s="106" t="s">
        <v>262</v>
      </c>
      <c r="B2" s="107"/>
      <c r="C2" s="107"/>
      <c r="D2" s="107"/>
      <c r="E2" s="107"/>
      <c r="F2" s="107"/>
      <c r="G2" s="107"/>
      <c r="H2" s="107"/>
    </row>
    <row r="3" spans="1:8" s="3" customFormat="1" x14ac:dyDescent="0.25">
      <c r="A3" s="2"/>
      <c r="B3" s="33"/>
      <c r="C3" s="36"/>
      <c r="D3" s="36"/>
      <c r="E3" s="36"/>
      <c r="F3" s="36"/>
      <c r="G3" s="36"/>
      <c r="H3" s="36"/>
    </row>
    <row r="4" spans="1:8" x14ac:dyDescent="0.25">
      <c r="A4" s="85" t="s">
        <v>0</v>
      </c>
      <c r="B4" s="108" t="s">
        <v>1</v>
      </c>
      <c r="C4" s="85" t="s">
        <v>2</v>
      </c>
      <c r="D4" s="48" t="s">
        <v>3</v>
      </c>
      <c r="E4" s="48" t="s">
        <v>93</v>
      </c>
      <c r="F4" s="85" t="s">
        <v>4</v>
      </c>
      <c r="G4" s="109"/>
      <c r="H4" s="109"/>
    </row>
    <row r="5" spans="1:8" x14ac:dyDescent="0.25">
      <c r="A5" s="85"/>
      <c r="B5" s="108"/>
      <c r="C5" s="85"/>
      <c r="D5" s="5">
        <v>2021</v>
      </c>
      <c r="E5" s="65">
        <v>2022</v>
      </c>
      <c r="F5" s="5">
        <v>2023</v>
      </c>
      <c r="G5" s="5">
        <v>2024</v>
      </c>
      <c r="H5" s="5">
        <v>2025</v>
      </c>
    </row>
    <row r="6" spans="1:8" x14ac:dyDescent="0.25">
      <c r="A6" s="6" t="s">
        <v>5</v>
      </c>
      <c r="B6" s="50" t="s">
        <v>6</v>
      </c>
      <c r="C6" s="7"/>
      <c r="D6" s="7"/>
      <c r="E6" s="7"/>
      <c r="F6" s="7"/>
      <c r="G6" s="7"/>
      <c r="H6" s="7"/>
    </row>
    <row r="7" spans="1:8" x14ac:dyDescent="0.25">
      <c r="A7" s="51">
        <v>1</v>
      </c>
      <c r="B7" s="54" t="s">
        <v>235</v>
      </c>
      <c r="C7" s="19" t="s">
        <v>9</v>
      </c>
      <c r="D7" s="42"/>
      <c r="E7" s="42">
        <f>D7+D14-D15+D16</f>
        <v>0</v>
      </c>
      <c r="F7" s="42">
        <f>E7+E14-E15+E16</f>
        <v>0</v>
      </c>
      <c r="G7" s="42">
        <f>F7+F14-F15+F16</f>
        <v>0</v>
      </c>
      <c r="H7" s="42">
        <f>G7+G14-G15+G16</f>
        <v>0</v>
      </c>
    </row>
    <row r="8" spans="1:8" x14ac:dyDescent="0.25">
      <c r="A8" s="51" t="s">
        <v>44</v>
      </c>
      <c r="B8" s="54" t="s">
        <v>225</v>
      </c>
      <c r="C8" s="19" t="s">
        <v>9</v>
      </c>
      <c r="D8" s="42"/>
      <c r="E8" s="42"/>
      <c r="F8" s="42"/>
      <c r="G8" s="42"/>
      <c r="H8" s="42"/>
    </row>
    <row r="9" spans="1:8" x14ac:dyDescent="0.25">
      <c r="A9" s="51" t="s">
        <v>45</v>
      </c>
      <c r="B9" s="54" t="s">
        <v>226</v>
      </c>
      <c r="C9" s="19" t="s">
        <v>9</v>
      </c>
      <c r="D9" s="42"/>
      <c r="E9" s="42">
        <f>E7-E8</f>
        <v>0</v>
      </c>
      <c r="F9" s="42">
        <f t="shared" ref="F9:H9" si="0">F7-F8</f>
        <v>0</v>
      </c>
      <c r="G9" s="42">
        <f t="shared" si="0"/>
        <v>0</v>
      </c>
      <c r="H9" s="42">
        <f t="shared" si="0"/>
        <v>0</v>
      </c>
    </row>
    <row r="10" spans="1:8" ht="31.5" x14ac:dyDescent="0.25">
      <c r="A10" s="51" t="s">
        <v>76</v>
      </c>
      <c r="B10" s="54" t="s">
        <v>234</v>
      </c>
      <c r="C10" s="19" t="s">
        <v>9</v>
      </c>
      <c r="D10" s="42"/>
      <c r="E10" s="42"/>
      <c r="F10" s="42"/>
      <c r="G10" s="42"/>
      <c r="H10" s="42"/>
    </row>
    <row r="11" spans="1:8" ht="31.5" x14ac:dyDescent="0.25">
      <c r="A11" s="51" t="s">
        <v>77</v>
      </c>
      <c r="B11" s="54" t="s">
        <v>232</v>
      </c>
      <c r="C11" s="19" t="s">
        <v>9</v>
      </c>
      <c r="D11" s="42"/>
      <c r="E11" s="42"/>
      <c r="F11" s="42"/>
      <c r="G11" s="42"/>
      <c r="H11" s="42"/>
    </row>
    <row r="12" spans="1:8" ht="31.5" x14ac:dyDescent="0.25">
      <c r="A12" s="51" t="s">
        <v>78</v>
      </c>
      <c r="B12" s="54" t="s">
        <v>233</v>
      </c>
      <c r="C12" s="19" t="s">
        <v>9</v>
      </c>
      <c r="D12" s="42"/>
      <c r="E12" s="42">
        <f>E7-E11-E10</f>
        <v>0</v>
      </c>
      <c r="F12" s="42">
        <f t="shared" ref="F12:H12" si="1">F7-F11-F10</f>
        <v>0</v>
      </c>
      <c r="G12" s="42">
        <f t="shared" si="1"/>
        <v>0</v>
      </c>
      <c r="H12" s="42">
        <f t="shared" si="1"/>
        <v>0</v>
      </c>
    </row>
    <row r="13" spans="1:8" x14ac:dyDescent="0.25">
      <c r="A13" s="55" t="s">
        <v>79</v>
      </c>
      <c r="B13" s="54" t="s">
        <v>95</v>
      </c>
      <c r="C13" s="19" t="s">
        <v>9</v>
      </c>
      <c r="D13" s="42">
        <f>(D7+E7)/2</f>
        <v>0</v>
      </c>
      <c r="E13" s="42">
        <f>(E7+F7)/2</f>
        <v>0</v>
      </c>
      <c r="F13" s="42">
        <f>(F7+G7)/2</f>
        <v>0</v>
      </c>
      <c r="G13" s="42">
        <f>(G7+H7)/2</f>
        <v>0</v>
      </c>
      <c r="H13" s="42">
        <f>(H7+(H7+H14-H15+H16))/2</f>
        <v>0</v>
      </c>
    </row>
    <row r="14" spans="1:8" ht="31.5" x14ac:dyDescent="0.25">
      <c r="A14" s="49" t="s">
        <v>84</v>
      </c>
      <c r="B14" s="54" t="s">
        <v>74</v>
      </c>
      <c r="C14" s="19" t="s">
        <v>9</v>
      </c>
      <c r="D14" s="42"/>
      <c r="E14" s="42"/>
      <c r="F14" s="42"/>
      <c r="G14" s="42"/>
      <c r="H14" s="42"/>
    </row>
    <row r="15" spans="1:8" x14ac:dyDescent="0.25">
      <c r="A15" s="49" t="s">
        <v>85</v>
      </c>
      <c r="B15" s="54" t="s">
        <v>75</v>
      </c>
      <c r="C15" s="19" t="s">
        <v>9</v>
      </c>
      <c r="D15" s="42"/>
      <c r="E15" s="42"/>
      <c r="F15" s="42"/>
      <c r="G15" s="42"/>
      <c r="H15" s="42"/>
    </row>
    <row r="16" spans="1:8" x14ac:dyDescent="0.25">
      <c r="A16" s="49" t="s">
        <v>86</v>
      </c>
      <c r="B16" s="54" t="s">
        <v>90</v>
      </c>
      <c r="C16" s="19" t="s">
        <v>9</v>
      </c>
      <c r="D16" s="42"/>
      <c r="E16" s="42"/>
      <c r="F16" s="42"/>
      <c r="G16" s="42"/>
      <c r="H16" s="42"/>
    </row>
    <row r="17" spans="1:8" ht="31.5" x14ac:dyDescent="0.25">
      <c r="A17" s="49" t="s">
        <v>155</v>
      </c>
      <c r="B17" s="54" t="s">
        <v>10</v>
      </c>
      <c r="C17" s="19" t="s">
        <v>242</v>
      </c>
      <c r="D17" s="42" t="e">
        <f>D14/D13*1000</f>
        <v>#DIV/0!</v>
      </c>
      <c r="E17" s="42" t="e">
        <f>E14/E13*1000</f>
        <v>#DIV/0!</v>
      </c>
      <c r="F17" s="42" t="e">
        <f>F14/F13*1000</f>
        <v>#DIV/0!</v>
      </c>
      <c r="G17" s="42" t="e">
        <f>G14/G13*1000</f>
        <v>#DIV/0!</v>
      </c>
      <c r="H17" s="42" t="e">
        <f>H14/H13*1000</f>
        <v>#DIV/0!</v>
      </c>
    </row>
    <row r="18" spans="1:8" ht="31.5" x14ac:dyDescent="0.25">
      <c r="A18" s="49" t="s">
        <v>156</v>
      </c>
      <c r="B18" s="54" t="s">
        <v>11</v>
      </c>
      <c r="C18" s="19" t="s">
        <v>242</v>
      </c>
      <c r="D18" s="42" t="e">
        <f>D15/D13*1000</f>
        <v>#DIV/0!</v>
      </c>
      <c r="E18" s="42" t="e">
        <f>E15/E13*1000</f>
        <v>#DIV/0!</v>
      </c>
      <c r="F18" s="42" t="e">
        <f>F15/F13*1000</f>
        <v>#DIV/0!</v>
      </c>
      <c r="G18" s="42" t="e">
        <f>G15/G13*1000</f>
        <v>#DIV/0!</v>
      </c>
      <c r="H18" s="42" t="e">
        <f>H15/H13*1000</f>
        <v>#DIV/0!</v>
      </c>
    </row>
    <row r="19" spans="1:8" ht="31.5" x14ac:dyDescent="0.25">
      <c r="A19" s="49" t="s">
        <v>157</v>
      </c>
      <c r="B19" s="54" t="s">
        <v>12</v>
      </c>
      <c r="C19" s="19" t="s">
        <v>242</v>
      </c>
      <c r="D19" s="42" t="e">
        <f>D17-D18</f>
        <v>#DIV/0!</v>
      </c>
      <c r="E19" s="42" t="e">
        <f>E17-E18</f>
        <v>#DIV/0!</v>
      </c>
      <c r="F19" s="42" t="e">
        <f>F17-F18</f>
        <v>#DIV/0!</v>
      </c>
      <c r="G19" s="42" t="e">
        <f>G17-G18</f>
        <v>#DIV/0!</v>
      </c>
      <c r="H19" s="42" t="e">
        <f>H17-H18</f>
        <v>#DIV/0!</v>
      </c>
    </row>
    <row r="20" spans="1:8" ht="31.5" x14ac:dyDescent="0.25">
      <c r="A20" s="49" t="s">
        <v>158</v>
      </c>
      <c r="B20" s="54" t="s">
        <v>13</v>
      </c>
      <c r="C20" s="19" t="s">
        <v>242</v>
      </c>
      <c r="D20" s="42" t="e">
        <f>D16/D13*1000</f>
        <v>#DIV/0!</v>
      </c>
      <c r="E20" s="42" t="e">
        <f>E16/E13*1000</f>
        <v>#DIV/0!</v>
      </c>
      <c r="F20" s="42" t="e">
        <f>F16/F13*1000</f>
        <v>#DIV/0!</v>
      </c>
      <c r="G20" s="42" t="e">
        <f>G16/G13*1000</f>
        <v>#DIV/0!</v>
      </c>
      <c r="H20" s="42" t="e">
        <f>H16/H13*1000</f>
        <v>#DIV/0!</v>
      </c>
    </row>
    <row r="21" spans="1:8" x14ac:dyDescent="0.25">
      <c r="A21" s="15" t="s">
        <v>14</v>
      </c>
      <c r="B21" s="43" t="s">
        <v>16</v>
      </c>
      <c r="C21" s="44"/>
      <c r="D21" s="44"/>
      <c r="E21" s="44"/>
      <c r="F21" s="44"/>
      <c r="G21" s="44"/>
      <c r="H21" s="44"/>
    </row>
    <row r="22" spans="1:8" ht="38.25" customHeight="1" x14ac:dyDescent="0.25">
      <c r="A22" s="99">
        <v>1</v>
      </c>
      <c r="B22" s="97" t="s">
        <v>119</v>
      </c>
      <c r="C22" s="19" t="s">
        <v>241</v>
      </c>
      <c r="D22" s="42">
        <f>D24+D26+D77+D79</f>
        <v>0</v>
      </c>
      <c r="E22" s="42">
        <f>E24+E26+E77+E79</f>
        <v>0</v>
      </c>
      <c r="F22" s="42">
        <f>F24+F26+F77+F79</f>
        <v>0</v>
      </c>
      <c r="G22" s="42">
        <f>G24+G26+G77+G79</f>
        <v>0</v>
      </c>
      <c r="H22" s="42">
        <f>H24+H26+H77+H79</f>
        <v>0</v>
      </c>
    </row>
    <row r="23" spans="1:8" ht="31.5" x14ac:dyDescent="0.25">
      <c r="A23" s="99"/>
      <c r="B23" s="98"/>
      <c r="C23" s="45" t="s">
        <v>259</v>
      </c>
      <c r="D23" s="42"/>
      <c r="E23" s="59" t="e">
        <f>E22/D22*100</f>
        <v>#DIV/0!</v>
      </c>
      <c r="F23" s="59" t="e">
        <f>F22/E22*100</f>
        <v>#DIV/0!</v>
      </c>
      <c r="G23" s="59" t="e">
        <f>G22/F22*100</f>
        <v>#DIV/0!</v>
      </c>
      <c r="H23" s="59" t="e">
        <f>H22/G22*100</f>
        <v>#DIV/0!</v>
      </c>
    </row>
    <row r="24" spans="1:8" ht="47.25" customHeight="1" x14ac:dyDescent="0.25">
      <c r="A24" s="99" t="s">
        <v>76</v>
      </c>
      <c r="B24" s="97" t="s">
        <v>194</v>
      </c>
      <c r="C24" s="19" t="s">
        <v>241</v>
      </c>
      <c r="D24" s="42"/>
      <c r="E24" s="42"/>
      <c r="F24" s="42"/>
      <c r="G24" s="42"/>
      <c r="H24" s="42"/>
    </row>
    <row r="25" spans="1:8" ht="31.5" x14ac:dyDescent="0.25">
      <c r="A25" s="99"/>
      <c r="B25" s="98"/>
      <c r="C25" s="45" t="s">
        <v>259</v>
      </c>
      <c r="D25" s="42"/>
      <c r="E25" s="59" t="e">
        <f>E24/D24*100</f>
        <v>#DIV/0!</v>
      </c>
      <c r="F25" s="59" t="e">
        <f>F24/E24*100</f>
        <v>#DIV/0!</v>
      </c>
      <c r="G25" s="59" t="e">
        <f>G24/F24*100</f>
        <v>#DIV/0!</v>
      </c>
      <c r="H25" s="59" t="e">
        <f>H24/G24*100</f>
        <v>#DIV/0!</v>
      </c>
    </row>
    <row r="26" spans="1:8" ht="56.25" customHeight="1" x14ac:dyDescent="0.25">
      <c r="A26" s="100">
        <v>3</v>
      </c>
      <c r="B26" s="97" t="s">
        <v>195</v>
      </c>
      <c r="C26" s="19" t="s">
        <v>241</v>
      </c>
      <c r="D26" s="42">
        <f>D29+D35+D37+D39+D41+D43+D45+D47+D49+D51+D53+D55+D57+D59+D31+D33+D61+D63+D65+D67+D69+D71+D73+D75</f>
        <v>0</v>
      </c>
      <c r="E26" s="42">
        <f>E29+E35+E37+E39+E41+E43+E45+E47+E49+E51+E53+E55+E57+E59+E31+E33+E61+E63+E65+E67+E69+E71+E73+E75</f>
        <v>0</v>
      </c>
      <c r="F26" s="42">
        <f>F29+F35+F37+F39+F41+F43+F45+F47+F49+F51+F53+F55+F57+F59+F31+F33+F61+F63+F65+F67+F69+F71+F73+F75</f>
        <v>0</v>
      </c>
      <c r="G26" s="42">
        <f>G29+G35+G37+G39+G41+G43+G45+G47+G49+G51+G53+G55+G57+G59+G31+G33+G61+G63+G65+G67+G69+G71+G73+G75</f>
        <v>0</v>
      </c>
      <c r="H26" s="42">
        <f>H29+H35+H37+H39+H41+H43+H45+H47+H49+H51+H53+H55+H57+H59+H31+H33+H61+H63+H65+H67+H69+H71+H73+H75</f>
        <v>0</v>
      </c>
    </row>
    <row r="27" spans="1:8" ht="31.5" x14ac:dyDescent="0.25">
      <c r="A27" s="100"/>
      <c r="B27" s="98"/>
      <c r="C27" s="45" t="s">
        <v>259</v>
      </c>
      <c r="D27" s="42"/>
      <c r="E27" s="59" t="e">
        <f>E26/D26*100</f>
        <v>#DIV/0!</v>
      </c>
      <c r="F27" s="59" t="e">
        <f>F26/E26*100</f>
        <v>#DIV/0!</v>
      </c>
      <c r="G27" s="59" t="e">
        <f>G26/F26*100</f>
        <v>#DIV/0!</v>
      </c>
      <c r="H27" s="59" t="e">
        <f>H26/G26*100</f>
        <v>#DIV/0!</v>
      </c>
    </row>
    <row r="28" spans="1:8" ht="31.5" x14ac:dyDescent="0.25">
      <c r="A28" s="61"/>
      <c r="B28" s="60" t="s">
        <v>260</v>
      </c>
      <c r="C28" s="45"/>
      <c r="D28" s="46"/>
      <c r="E28" s="46"/>
      <c r="F28" s="46"/>
      <c r="G28" s="46"/>
      <c r="H28" s="46"/>
    </row>
    <row r="29" spans="1:8" ht="18" customHeight="1" x14ac:dyDescent="0.25">
      <c r="A29" s="91" t="s">
        <v>49</v>
      </c>
      <c r="B29" s="97" t="s">
        <v>120</v>
      </c>
      <c r="C29" s="19" t="s">
        <v>241</v>
      </c>
      <c r="D29" s="42"/>
      <c r="E29" s="42"/>
      <c r="F29" s="42"/>
      <c r="G29" s="42"/>
      <c r="H29" s="42"/>
    </row>
    <row r="30" spans="1:8" ht="31.5" x14ac:dyDescent="0.25">
      <c r="A30" s="91"/>
      <c r="B30" s="98"/>
      <c r="C30" s="45" t="s">
        <v>259</v>
      </c>
      <c r="D30" s="42"/>
      <c r="E30" s="59" t="e">
        <f>E29/D29*100</f>
        <v>#DIV/0!</v>
      </c>
      <c r="F30" s="59" t="e">
        <f>F29/E29*100</f>
        <v>#DIV/0!</v>
      </c>
      <c r="G30" s="59" t="e">
        <f>G29/F29*100</f>
        <v>#DIV/0!</v>
      </c>
      <c r="H30" s="59" t="e">
        <f>H29/G29*100</f>
        <v>#DIV/0!</v>
      </c>
    </row>
    <row r="31" spans="1:8" x14ac:dyDescent="0.25">
      <c r="A31" s="91" t="s">
        <v>50</v>
      </c>
      <c r="B31" s="97" t="s">
        <v>121</v>
      </c>
      <c r="C31" s="19" t="s">
        <v>241</v>
      </c>
      <c r="D31" s="42"/>
      <c r="E31" s="42"/>
      <c r="F31" s="42"/>
      <c r="G31" s="42"/>
      <c r="H31" s="42"/>
    </row>
    <row r="32" spans="1:8" ht="31.5" x14ac:dyDescent="0.25">
      <c r="A32" s="91"/>
      <c r="B32" s="98"/>
      <c r="C32" s="45" t="s">
        <v>259</v>
      </c>
      <c r="D32" s="42"/>
      <c r="E32" s="59" t="e">
        <f>E31/D31*100</f>
        <v>#DIV/0!</v>
      </c>
      <c r="F32" s="59" t="e">
        <f>F31/E31*100</f>
        <v>#DIV/0!</v>
      </c>
      <c r="G32" s="59" t="e">
        <f>G31/F31*100</f>
        <v>#DIV/0!</v>
      </c>
      <c r="H32" s="59" t="e">
        <f>H31/G31*100</f>
        <v>#DIV/0!</v>
      </c>
    </row>
    <row r="33" spans="1:8" ht="16.5" customHeight="1" x14ac:dyDescent="0.25">
      <c r="A33" s="91" t="s">
        <v>51</v>
      </c>
      <c r="B33" s="97" t="s">
        <v>122</v>
      </c>
      <c r="C33" s="19" t="s">
        <v>241</v>
      </c>
      <c r="D33" s="42"/>
      <c r="E33" s="42"/>
      <c r="F33" s="42"/>
      <c r="G33" s="42"/>
      <c r="H33" s="42"/>
    </row>
    <row r="34" spans="1:8" ht="31.5" x14ac:dyDescent="0.25">
      <c r="A34" s="91"/>
      <c r="B34" s="98"/>
      <c r="C34" s="45" t="s">
        <v>259</v>
      </c>
      <c r="D34" s="42"/>
      <c r="E34" s="59" t="e">
        <f>E33/D33*100</f>
        <v>#DIV/0!</v>
      </c>
      <c r="F34" s="59" t="e">
        <f>F33/E33*100</f>
        <v>#DIV/0!</v>
      </c>
      <c r="G34" s="59" t="e">
        <f>G33/F33*100</f>
        <v>#DIV/0!</v>
      </c>
      <c r="H34" s="59" t="e">
        <f>H33/G33*100</f>
        <v>#DIV/0!</v>
      </c>
    </row>
    <row r="35" spans="1:8" ht="17.25" customHeight="1" x14ac:dyDescent="0.25">
      <c r="A35" s="91" t="s">
        <v>52</v>
      </c>
      <c r="B35" s="97" t="s">
        <v>123</v>
      </c>
      <c r="C35" s="19" t="s">
        <v>241</v>
      </c>
      <c r="D35" s="42"/>
      <c r="E35" s="42"/>
      <c r="F35" s="42"/>
      <c r="G35" s="42"/>
      <c r="H35" s="42"/>
    </row>
    <row r="36" spans="1:8" ht="31.5" x14ac:dyDescent="0.25">
      <c r="A36" s="91"/>
      <c r="B36" s="98"/>
      <c r="C36" s="45" t="s">
        <v>259</v>
      </c>
      <c r="D36" s="42"/>
      <c r="E36" s="59" t="e">
        <f>E35/D35*100</f>
        <v>#DIV/0!</v>
      </c>
      <c r="F36" s="59" t="e">
        <f>F35/E35*100</f>
        <v>#DIV/0!</v>
      </c>
      <c r="G36" s="59" t="e">
        <f>G35/F35*100</f>
        <v>#DIV/0!</v>
      </c>
      <c r="H36" s="59" t="e">
        <f>H35/G35*100</f>
        <v>#DIV/0!</v>
      </c>
    </row>
    <row r="37" spans="1:8" x14ac:dyDescent="0.25">
      <c r="A37" s="91" t="s">
        <v>53</v>
      </c>
      <c r="B37" s="97" t="s">
        <v>124</v>
      </c>
      <c r="C37" s="19" t="s">
        <v>241</v>
      </c>
      <c r="D37" s="42"/>
      <c r="E37" s="42"/>
      <c r="F37" s="42"/>
      <c r="G37" s="42"/>
      <c r="H37" s="42"/>
    </row>
    <row r="38" spans="1:8" ht="31.5" x14ac:dyDescent="0.25">
      <c r="A38" s="91"/>
      <c r="B38" s="98"/>
      <c r="C38" s="45" t="s">
        <v>259</v>
      </c>
      <c r="D38" s="42"/>
      <c r="E38" s="59" t="e">
        <f>E37/D37*100</f>
        <v>#DIV/0!</v>
      </c>
      <c r="F38" s="59" t="e">
        <f>F37/E37*100</f>
        <v>#DIV/0!</v>
      </c>
      <c r="G38" s="59" t="e">
        <f>G37/F37*100</f>
        <v>#DIV/0!</v>
      </c>
      <c r="H38" s="59" t="e">
        <f>H37/G37*100</f>
        <v>#DIV/0!</v>
      </c>
    </row>
    <row r="39" spans="1:8" ht="15" customHeight="1" x14ac:dyDescent="0.25">
      <c r="A39" s="91" t="s">
        <v>54</v>
      </c>
      <c r="B39" s="97" t="s">
        <v>125</v>
      </c>
      <c r="C39" s="19" t="s">
        <v>241</v>
      </c>
      <c r="D39" s="42"/>
      <c r="E39" s="42"/>
      <c r="F39" s="42"/>
      <c r="G39" s="42"/>
      <c r="H39" s="42"/>
    </row>
    <row r="40" spans="1:8" ht="31.5" x14ac:dyDescent="0.25">
      <c r="A40" s="91"/>
      <c r="B40" s="98"/>
      <c r="C40" s="45" t="s">
        <v>259</v>
      </c>
      <c r="D40" s="42"/>
      <c r="E40" s="59" t="e">
        <f>E39/D39*100</f>
        <v>#DIV/0!</v>
      </c>
      <c r="F40" s="59" t="e">
        <f>F39/E39*100</f>
        <v>#DIV/0!</v>
      </c>
      <c r="G40" s="59" t="e">
        <f>G39/F39*100</f>
        <v>#DIV/0!</v>
      </c>
      <c r="H40" s="59" t="e">
        <f>H39/G39*100</f>
        <v>#DIV/0!</v>
      </c>
    </row>
    <row r="41" spans="1:8" ht="35.25" customHeight="1" x14ac:dyDescent="0.25">
      <c r="A41" s="91" t="s">
        <v>55</v>
      </c>
      <c r="B41" s="97" t="s">
        <v>126</v>
      </c>
      <c r="C41" s="19" t="s">
        <v>241</v>
      </c>
      <c r="D41" s="42"/>
      <c r="E41" s="42"/>
      <c r="F41" s="42"/>
      <c r="G41" s="42"/>
      <c r="H41" s="42"/>
    </row>
    <row r="42" spans="1:8" ht="31.5" x14ac:dyDescent="0.25">
      <c r="A42" s="91"/>
      <c r="B42" s="98"/>
      <c r="C42" s="45" t="s">
        <v>259</v>
      </c>
      <c r="D42" s="42"/>
      <c r="E42" s="59" t="e">
        <f>E41/D41*100</f>
        <v>#DIV/0!</v>
      </c>
      <c r="F42" s="59" t="e">
        <f>F41/E41*100</f>
        <v>#DIV/0!</v>
      </c>
      <c r="G42" s="59" t="e">
        <f>G41/F41*100</f>
        <v>#DIV/0!</v>
      </c>
      <c r="H42" s="59" t="e">
        <f>H41/G41*100</f>
        <v>#DIV/0!</v>
      </c>
    </row>
    <row r="43" spans="1:8" ht="18.75" customHeight="1" x14ac:dyDescent="0.25">
      <c r="A43" s="91" t="s">
        <v>56</v>
      </c>
      <c r="B43" s="97" t="s">
        <v>127</v>
      </c>
      <c r="C43" s="19" t="s">
        <v>241</v>
      </c>
      <c r="D43" s="42"/>
      <c r="E43" s="42"/>
      <c r="F43" s="42"/>
      <c r="G43" s="42"/>
      <c r="H43" s="42"/>
    </row>
    <row r="44" spans="1:8" ht="31.5" x14ac:dyDescent="0.25">
      <c r="A44" s="91"/>
      <c r="B44" s="98"/>
      <c r="C44" s="45" t="s">
        <v>259</v>
      </c>
      <c r="D44" s="42"/>
      <c r="E44" s="59" t="e">
        <f>E43/D43*100</f>
        <v>#DIV/0!</v>
      </c>
      <c r="F44" s="59" t="e">
        <f>F43/E43*100</f>
        <v>#DIV/0!</v>
      </c>
      <c r="G44" s="59" t="e">
        <f>G43/F43*100</f>
        <v>#DIV/0!</v>
      </c>
      <c r="H44" s="59" t="e">
        <f>H43/G43*100</f>
        <v>#DIV/0!</v>
      </c>
    </row>
    <row r="45" spans="1:8" ht="20.25" customHeight="1" x14ac:dyDescent="0.25">
      <c r="A45" s="91" t="s">
        <v>57</v>
      </c>
      <c r="B45" s="97" t="s">
        <v>128</v>
      </c>
      <c r="C45" s="19" t="s">
        <v>241</v>
      </c>
      <c r="D45" s="42"/>
      <c r="E45" s="42"/>
      <c r="F45" s="42"/>
      <c r="G45" s="42"/>
      <c r="H45" s="42"/>
    </row>
    <row r="46" spans="1:8" ht="31.5" x14ac:dyDescent="0.25">
      <c r="A46" s="91"/>
      <c r="B46" s="98"/>
      <c r="C46" s="45" t="s">
        <v>259</v>
      </c>
      <c r="D46" s="42"/>
      <c r="E46" s="59" t="e">
        <f>E45/D45*100</f>
        <v>#DIV/0!</v>
      </c>
      <c r="F46" s="59" t="e">
        <f>F45/E45*100</f>
        <v>#DIV/0!</v>
      </c>
      <c r="G46" s="59" t="e">
        <f>G45/F45*100</f>
        <v>#DIV/0!</v>
      </c>
      <c r="H46" s="59" t="e">
        <f>H45/G45*100</f>
        <v>#DIV/0!</v>
      </c>
    </row>
    <row r="47" spans="1:8" ht="16.5" customHeight="1" x14ac:dyDescent="0.25">
      <c r="A47" s="91" t="s">
        <v>58</v>
      </c>
      <c r="B47" s="97" t="s">
        <v>129</v>
      </c>
      <c r="C47" s="19" t="s">
        <v>241</v>
      </c>
      <c r="D47" s="42"/>
      <c r="E47" s="42"/>
      <c r="F47" s="42"/>
      <c r="G47" s="42"/>
      <c r="H47" s="42"/>
    </row>
    <row r="48" spans="1:8" ht="31.5" x14ac:dyDescent="0.25">
      <c r="A48" s="91"/>
      <c r="B48" s="98"/>
      <c r="C48" s="45" t="s">
        <v>259</v>
      </c>
      <c r="D48" s="42"/>
      <c r="E48" s="59" t="e">
        <f>E47/D47*100</f>
        <v>#DIV/0!</v>
      </c>
      <c r="F48" s="59" t="e">
        <f>F47/E47*100</f>
        <v>#DIV/0!</v>
      </c>
      <c r="G48" s="59" t="e">
        <f>G47/F47*100</f>
        <v>#DIV/0!</v>
      </c>
      <c r="H48" s="59" t="e">
        <f>H47/G47*100</f>
        <v>#DIV/0!</v>
      </c>
    </row>
    <row r="49" spans="1:8" ht="18" customHeight="1" x14ac:dyDescent="0.25">
      <c r="A49" s="91" t="s">
        <v>59</v>
      </c>
      <c r="B49" s="97" t="s">
        <v>130</v>
      </c>
      <c r="C49" s="19" t="s">
        <v>241</v>
      </c>
      <c r="D49" s="42"/>
      <c r="E49" s="42"/>
      <c r="F49" s="42"/>
      <c r="G49" s="42"/>
      <c r="H49" s="42"/>
    </row>
    <row r="50" spans="1:8" ht="31.5" x14ac:dyDescent="0.25">
      <c r="A50" s="91"/>
      <c r="B50" s="98"/>
      <c r="C50" s="45" t="s">
        <v>259</v>
      </c>
      <c r="D50" s="42"/>
      <c r="E50" s="59" t="e">
        <f>E49/D49*100</f>
        <v>#DIV/0!</v>
      </c>
      <c r="F50" s="59" t="e">
        <f>F49/E49*100</f>
        <v>#DIV/0!</v>
      </c>
      <c r="G50" s="59" t="e">
        <f>G49/F49*100</f>
        <v>#DIV/0!</v>
      </c>
      <c r="H50" s="59" t="e">
        <f>H49/G49*100</f>
        <v>#DIV/0!</v>
      </c>
    </row>
    <row r="51" spans="1:8" ht="18.75" customHeight="1" x14ac:dyDescent="0.25">
      <c r="A51" s="91" t="s">
        <v>60</v>
      </c>
      <c r="B51" s="97" t="s">
        <v>131</v>
      </c>
      <c r="C51" s="19" t="s">
        <v>241</v>
      </c>
      <c r="D51" s="42"/>
      <c r="E51" s="42"/>
      <c r="F51" s="42"/>
      <c r="G51" s="42"/>
      <c r="H51" s="42"/>
    </row>
    <row r="52" spans="1:8" ht="31.5" x14ac:dyDescent="0.25">
      <c r="A52" s="91"/>
      <c r="B52" s="98"/>
      <c r="C52" s="45" t="s">
        <v>259</v>
      </c>
      <c r="D52" s="42"/>
      <c r="E52" s="59" t="e">
        <f>E51/D51*100</f>
        <v>#DIV/0!</v>
      </c>
      <c r="F52" s="59" t="e">
        <f>F51/E51*100</f>
        <v>#DIV/0!</v>
      </c>
      <c r="G52" s="59" t="e">
        <f>G51/F51*100</f>
        <v>#DIV/0!</v>
      </c>
      <c r="H52" s="59" t="e">
        <f>H51/G51*100</f>
        <v>#DIV/0!</v>
      </c>
    </row>
    <row r="53" spans="1:8" ht="17.25" customHeight="1" x14ac:dyDescent="0.25">
      <c r="A53" s="91" t="s">
        <v>61</v>
      </c>
      <c r="B53" s="97" t="s">
        <v>132</v>
      </c>
      <c r="C53" s="19" t="s">
        <v>241</v>
      </c>
      <c r="D53" s="42"/>
      <c r="E53" s="42"/>
      <c r="F53" s="42"/>
      <c r="G53" s="42"/>
      <c r="H53" s="42"/>
    </row>
    <row r="54" spans="1:8" ht="31.5" x14ac:dyDescent="0.25">
      <c r="A54" s="91"/>
      <c r="B54" s="98"/>
      <c r="C54" s="45" t="s">
        <v>259</v>
      </c>
      <c r="D54" s="42"/>
      <c r="E54" s="59" t="e">
        <f>E53/D53*100</f>
        <v>#DIV/0!</v>
      </c>
      <c r="F54" s="59" t="e">
        <f>F53/E53*100</f>
        <v>#DIV/0!</v>
      </c>
      <c r="G54" s="59" t="e">
        <f>G53/F53*100</f>
        <v>#DIV/0!</v>
      </c>
      <c r="H54" s="59" t="e">
        <f>H53/G53*100</f>
        <v>#DIV/0!</v>
      </c>
    </row>
    <row r="55" spans="1:8" ht="15.75" customHeight="1" x14ac:dyDescent="0.25">
      <c r="A55" s="91" t="s">
        <v>62</v>
      </c>
      <c r="B55" s="97" t="s">
        <v>133</v>
      </c>
      <c r="C55" s="19" t="s">
        <v>241</v>
      </c>
      <c r="D55" s="42"/>
      <c r="E55" s="42"/>
      <c r="F55" s="42"/>
      <c r="G55" s="42"/>
      <c r="H55" s="42"/>
    </row>
    <row r="56" spans="1:8" ht="31.5" x14ac:dyDescent="0.25">
      <c r="A56" s="91"/>
      <c r="B56" s="98"/>
      <c r="C56" s="45" t="s">
        <v>259</v>
      </c>
      <c r="D56" s="42"/>
      <c r="E56" s="59" t="e">
        <f>E55/D55*100</f>
        <v>#DIV/0!</v>
      </c>
      <c r="F56" s="59" t="e">
        <f>F55/E55*100</f>
        <v>#DIV/0!</v>
      </c>
      <c r="G56" s="59" t="e">
        <f>G55/F55*100</f>
        <v>#DIV/0!</v>
      </c>
      <c r="H56" s="59" t="e">
        <f>H55/G55*100</f>
        <v>#DIV/0!</v>
      </c>
    </row>
    <row r="57" spans="1:8" ht="16.5" customHeight="1" x14ac:dyDescent="0.25">
      <c r="A57" s="91" t="s">
        <v>135</v>
      </c>
      <c r="B57" s="97" t="s">
        <v>134</v>
      </c>
      <c r="C57" s="19" t="s">
        <v>241</v>
      </c>
      <c r="D57" s="42"/>
      <c r="E57" s="42"/>
      <c r="F57" s="42"/>
      <c r="G57" s="42"/>
      <c r="H57" s="42"/>
    </row>
    <row r="58" spans="1:8" ht="31.5" x14ac:dyDescent="0.25">
      <c r="A58" s="91"/>
      <c r="B58" s="98"/>
      <c r="C58" s="45" t="s">
        <v>259</v>
      </c>
      <c r="D58" s="42"/>
      <c r="E58" s="59" t="e">
        <f>E57/D57*100</f>
        <v>#DIV/0!</v>
      </c>
      <c r="F58" s="59" t="e">
        <f>F57/E57*100</f>
        <v>#DIV/0!</v>
      </c>
      <c r="G58" s="59" t="e">
        <f>G57/F57*100</f>
        <v>#DIV/0!</v>
      </c>
      <c r="H58" s="59" t="e">
        <f>H57/G57*100</f>
        <v>#DIV/0!</v>
      </c>
    </row>
    <row r="59" spans="1:8" ht="17.25" customHeight="1" x14ac:dyDescent="0.25">
      <c r="A59" s="91" t="s">
        <v>137</v>
      </c>
      <c r="B59" s="97" t="s">
        <v>136</v>
      </c>
      <c r="C59" s="19" t="s">
        <v>241</v>
      </c>
      <c r="D59" s="42"/>
      <c r="E59" s="42"/>
      <c r="F59" s="42"/>
      <c r="G59" s="42"/>
      <c r="H59" s="42"/>
    </row>
    <row r="60" spans="1:8" ht="31.5" x14ac:dyDescent="0.25">
      <c r="A60" s="91"/>
      <c r="B60" s="98"/>
      <c r="C60" s="45" t="s">
        <v>259</v>
      </c>
      <c r="D60" s="42"/>
      <c r="E60" s="59" t="e">
        <f>E59/D59*100</f>
        <v>#DIV/0!</v>
      </c>
      <c r="F60" s="59" t="e">
        <f>F59/E59*100</f>
        <v>#DIV/0!</v>
      </c>
      <c r="G60" s="59" t="e">
        <f>G59/F59*100</f>
        <v>#DIV/0!</v>
      </c>
      <c r="H60" s="59" t="e">
        <f>H59/G59*100</f>
        <v>#DIV/0!</v>
      </c>
    </row>
    <row r="61" spans="1:8" ht="15" customHeight="1" x14ac:dyDescent="0.25">
      <c r="A61" s="91" t="s">
        <v>138</v>
      </c>
      <c r="B61" s="97" t="s">
        <v>139</v>
      </c>
      <c r="C61" s="19" t="s">
        <v>241</v>
      </c>
      <c r="D61" s="42"/>
      <c r="E61" s="42"/>
      <c r="F61" s="42"/>
      <c r="G61" s="42"/>
      <c r="H61" s="42"/>
    </row>
    <row r="62" spans="1:8" ht="31.5" x14ac:dyDescent="0.25">
      <c r="A62" s="91"/>
      <c r="B62" s="98"/>
      <c r="C62" s="45" t="s">
        <v>259</v>
      </c>
      <c r="D62" s="42"/>
      <c r="E62" s="59" t="e">
        <f>E61/D61*100</f>
        <v>#DIV/0!</v>
      </c>
      <c r="F62" s="59" t="e">
        <f>F61/E61*100</f>
        <v>#DIV/0!</v>
      </c>
      <c r="G62" s="59" t="e">
        <f>G61/F61*100</f>
        <v>#DIV/0!</v>
      </c>
      <c r="H62" s="59" t="e">
        <f>H61/G61*100</f>
        <v>#DIV/0!</v>
      </c>
    </row>
    <row r="63" spans="1:8" ht="15.75" customHeight="1" x14ac:dyDescent="0.25">
      <c r="A63" s="91" t="s">
        <v>140</v>
      </c>
      <c r="B63" s="97" t="s">
        <v>141</v>
      </c>
      <c r="C63" s="19" t="s">
        <v>241</v>
      </c>
      <c r="D63" s="42"/>
      <c r="E63" s="42"/>
      <c r="F63" s="42"/>
      <c r="G63" s="42"/>
      <c r="H63" s="42"/>
    </row>
    <row r="64" spans="1:8" ht="31.5" x14ac:dyDescent="0.25">
      <c r="A64" s="91"/>
      <c r="B64" s="98"/>
      <c r="C64" s="45" t="s">
        <v>259</v>
      </c>
      <c r="D64" s="42"/>
      <c r="E64" s="59" t="e">
        <f>E63/D63*100</f>
        <v>#DIV/0!</v>
      </c>
      <c r="F64" s="59" t="e">
        <f>F63/E63*100</f>
        <v>#DIV/0!</v>
      </c>
      <c r="G64" s="59" t="e">
        <f>G63/F63*100</f>
        <v>#DIV/0!</v>
      </c>
      <c r="H64" s="59" t="e">
        <f>H63/G63*100</f>
        <v>#DIV/0!</v>
      </c>
    </row>
    <row r="65" spans="1:16384" ht="23.25" customHeight="1" x14ac:dyDescent="0.25">
      <c r="A65" s="91" t="s">
        <v>142</v>
      </c>
      <c r="B65" s="97" t="s">
        <v>143</v>
      </c>
      <c r="C65" s="19" t="s">
        <v>241</v>
      </c>
      <c r="D65" s="42"/>
      <c r="E65" s="42"/>
      <c r="F65" s="42"/>
      <c r="G65" s="42"/>
      <c r="H65" s="42"/>
    </row>
    <row r="66" spans="1:16384" ht="31.5" x14ac:dyDescent="0.25">
      <c r="A66" s="91"/>
      <c r="B66" s="98"/>
      <c r="C66" s="45" t="s">
        <v>259</v>
      </c>
      <c r="D66" s="42"/>
      <c r="E66" s="59" t="e">
        <f>E65/D65*100</f>
        <v>#DIV/0!</v>
      </c>
      <c r="F66" s="59" t="e">
        <f>F65/E65*100</f>
        <v>#DIV/0!</v>
      </c>
      <c r="G66" s="59" t="e">
        <f>G65/F65*100</f>
        <v>#DIV/0!</v>
      </c>
      <c r="H66" s="59" t="e">
        <f>H65/G65*100</f>
        <v>#DIV/0!</v>
      </c>
    </row>
    <row r="67" spans="1:16384" ht="14.25" customHeight="1" x14ac:dyDescent="0.25">
      <c r="A67" s="91" t="s">
        <v>144</v>
      </c>
      <c r="B67" s="97" t="s">
        <v>145</v>
      </c>
      <c r="C67" s="19" t="s">
        <v>241</v>
      </c>
      <c r="D67" s="42"/>
      <c r="E67" s="42"/>
      <c r="F67" s="42"/>
      <c r="G67" s="42"/>
      <c r="H67" s="42"/>
    </row>
    <row r="68" spans="1:16384" ht="31.5" x14ac:dyDescent="0.25">
      <c r="A68" s="91"/>
      <c r="B68" s="98"/>
      <c r="C68" s="45" t="s">
        <v>259</v>
      </c>
      <c r="D68" s="42"/>
      <c r="E68" s="59" t="e">
        <f>E67/D67*100</f>
        <v>#DIV/0!</v>
      </c>
      <c r="F68" s="59" t="e">
        <f>F67/E67*100</f>
        <v>#DIV/0!</v>
      </c>
      <c r="G68" s="59" t="e">
        <f>G67/F67*100</f>
        <v>#DIV/0!</v>
      </c>
      <c r="H68" s="59" t="e">
        <f>H67/G67*100</f>
        <v>#DIV/0!</v>
      </c>
      <c r="I68" s="13"/>
      <c r="J68" s="13"/>
      <c r="K68" s="13"/>
    </row>
    <row r="69" spans="1:16384" ht="15.75" customHeight="1" x14ac:dyDescent="0.25">
      <c r="A69" s="91" t="s">
        <v>146</v>
      </c>
      <c r="B69" s="97" t="s">
        <v>147</v>
      </c>
      <c r="C69" s="19" t="s">
        <v>241</v>
      </c>
      <c r="D69" s="42"/>
      <c r="E69" s="42"/>
      <c r="F69" s="42"/>
      <c r="G69" s="42"/>
      <c r="H69" s="42"/>
      <c r="I69" s="13"/>
      <c r="J69" s="13"/>
      <c r="K69" s="13"/>
    </row>
    <row r="70" spans="1:16384" ht="31.5" x14ac:dyDescent="0.25">
      <c r="A70" s="91"/>
      <c r="B70" s="98"/>
      <c r="C70" s="45" t="s">
        <v>259</v>
      </c>
      <c r="D70" s="42"/>
      <c r="E70" s="59" t="e">
        <f>E69/D69*100</f>
        <v>#DIV/0!</v>
      </c>
      <c r="F70" s="59" t="e">
        <f>F69/E69*100</f>
        <v>#DIV/0!</v>
      </c>
      <c r="G70" s="59" t="e">
        <f>G69/F69*100</f>
        <v>#DIV/0!</v>
      </c>
      <c r="H70" s="59" t="e">
        <f>H69/G69*100</f>
        <v>#DIV/0!</v>
      </c>
      <c r="I70" s="13"/>
      <c r="J70" s="13"/>
      <c r="K70" s="13"/>
    </row>
    <row r="71" spans="1:16384" x14ac:dyDescent="0.25">
      <c r="A71" s="91" t="s">
        <v>148</v>
      </c>
      <c r="B71" s="97" t="s">
        <v>149</v>
      </c>
      <c r="C71" s="19" t="s">
        <v>241</v>
      </c>
      <c r="D71" s="42"/>
      <c r="E71" s="42"/>
      <c r="F71" s="42"/>
      <c r="G71" s="42"/>
      <c r="H71" s="42"/>
      <c r="I71" s="13"/>
      <c r="J71" s="13"/>
      <c r="K71" s="13"/>
    </row>
    <row r="72" spans="1:16384" ht="31.5" x14ac:dyDescent="0.25">
      <c r="A72" s="91"/>
      <c r="B72" s="98"/>
      <c r="C72" s="45" t="s">
        <v>259</v>
      </c>
      <c r="D72" s="42"/>
      <c r="E72" s="59" t="e">
        <f>E71/D71*100</f>
        <v>#DIV/0!</v>
      </c>
      <c r="F72" s="59" t="e">
        <f>F71/E71*100</f>
        <v>#DIV/0!</v>
      </c>
      <c r="G72" s="59" t="e">
        <f>G71/F71*100</f>
        <v>#DIV/0!</v>
      </c>
      <c r="H72" s="59" t="e">
        <f>H71/G71*100</f>
        <v>#DIV/0!</v>
      </c>
      <c r="I72" s="13"/>
      <c r="J72" s="13"/>
      <c r="K72" s="13"/>
    </row>
    <row r="73" spans="1:16384" ht="14.25" customHeight="1" x14ac:dyDescent="0.25">
      <c r="A73" s="91" t="s">
        <v>150</v>
      </c>
      <c r="B73" s="97" t="s">
        <v>151</v>
      </c>
      <c r="C73" s="19" t="s">
        <v>241</v>
      </c>
      <c r="D73" s="42"/>
      <c r="E73" s="42"/>
      <c r="F73" s="42"/>
      <c r="G73" s="42"/>
      <c r="H73" s="42"/>
      <c r="I73" s="13"/>
      <c r="J73" s="13"/>
      <c r="K73" s="13"/>
    </row>
    <row r="74" spans="1:16384" ht="31.5" x14ac:dyDescent="0.25">
      <c r="A74" s="91"/>
      <c r="B74" s="98"/>
      <c r="C74" s="45" t="s">
        <v>259</v>
      </c>
      <c r="D74" s="42"/>
      <c r="E74" s="59" t="e">
        <f>E73/D73*100</f>
        <v>#DIV/0!</v>
      </c>
      <c r="F74" s="59" t="e">
        <f>F73/E73*100</f>
        <v>#DIV/0!</v>
      </c>
      <c r="G74" s="59" t="e">
        <f>G73/F73*100</f>
        <v>#DIV/0!</v>
      </c>
      <c r="H74" s="59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91" t="s">
        <v>152</v>
      </c>
      <c r="B75" s="97" t="s">
        <v>153</v>
      </c>
      <c r="C75" s="19" t="s">
        <v>241</v>
      </c>
      <c r="D75" s="42"/>
      <c r="E75" s="42"/>
      <c r="F75" s="42"/>
      <c r="G75" s="42"/>
      <c r="H75" s="42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91"/>
      <c r="B76" s="98"/>
      <c r="C76" s="45" t="s">
        <v>259</v>
      </c>
      <c r="D76" s="42"/>
      <c r="E76" s="59" t="e">
        <f>E75/D75*100</f>
        <v>#DIV/0!</v>
      </c>
      <c r="F76" s="59" t="e">
        <f>F75/E75*100</f>
        <v>#DIV/0!</v>
      </c>
      <c r="G76" s="59" t="e">
        <f>G75/F75*100</f>
        <v>#DIV/0!</v>
      </c>
      <c r="H76" s="59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91">
        <v>4</v>
      </c>
      <c r="B77" s="97" t="s">
        <v>196</v>
      </c>
      <c r="C77" s="19" t="s">
        <v>241</v>
      </c>
      <c r="D77" s="42"/>
      <c r="E77" s="42"/>
      <c r="F77" s="42"/>
      <c r="G77" s="42"/>
      <c r="H77" s="42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91"/>
      <c r="B78" s="98"/>
      <c r="C78" s="45" t="s">
        <v>259</v>
      </c>
      <c r="D78" s="42"/>
      <c r="E78" s="59" t="e">
        <f>E77/D77*100</f>
        <v>#DIV/0!</v>
      </c>
      <c r="F78" s="59" t="e">
        <f>F77/E77*100</f>
        <v>#DIV/0!</v>
      </c>
      <c r="G78" s="59" t="e">
        <f>G77/F77*100</f>
        <v>#DIV/0!</v>
      </c>
      <c r="H78" s="59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91" t="s">
        <v>79</v>
      </c>
      <c r="B79" s="97" t="s">
        <v>197</v>
      </c>
      <c r="C79" s="19" t="s">
        <v>241</v>
      </c>
      <c r="D79" s="42"/>
      <c r="E79" s="42"/>
      <c r="F79" s="42"/>
      <c r="G79" s="42"/>
      <c r="H79" s="42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91"/>
      <c r="B80" s="98"/>
      <c r="C80" s="45" t="s">
        <v>259</v>
      </c>
      <c r="D80" s="42"/>
      <c r="E80" s="59" t="e">
        <f>E79/D79*100</f>
        <v>#DIV/0!</v>
      </c>
      <c r="F80" s="59" t="e">
        <f>F79/E79*100</f>
        <v>#DIV/0!</v>
      </c>
      <c r="G80" s="59" t="e">
        <f>G79/F79*100</f>
        <v>#DIV/0!</v>
      </c>
      <c r="H80" s="59" t="e">
        <f>H79/G79*100</f>
        <v>#DIV/0!</v>
      </c>
      <c r="I80" s="13"/>
      <c r="J80" s="13"/>
      <c r="K80" s="13"/>
    </row>
    <row r="81" spans="1:16384" x14ac:dyDescent="0.25">
      <c r="A81" s="11" t="s">
        <v>15</v>
      </c>
      <c r="B81" s="112" t="s">
        <v>22</v>
      </c>
      <c r="C81" s="112"/>
      <c r="D81" s="112"/>
      <c r="E81" s="112"/>
      <c r="F81" s="112"/>
      <c r="G81" s="112"/>
      <c r="H81" s="112"/>
      <c r="I81" s="13"/>
      <c r="J81" s="13"/>
      <c r="K81" s="13"/>
    </row>
    <row r="82" spans="1:16384" x14ac:dyDescent="0.25">
      <c r="A82" s="91">
        <v>1</v>
      </c>
      <c r="B82" s="110" t="s">
        <v>187</v>
      </c>
      <c r="C82" s="19" t="s">
        <v>241</v>
      </c>
      <c r="D82" s="42">
        <f>D84+D86</f>
        <v>0</v>
      </c>
      <c r="E82" s="42">
        <f>E84+E86</f>
        <v>0</v>
      </c>
      <c r="F82" s="42">
        <f>F84+F86</f>
        <v>0</v>
      </c>
      <c r="G82" s="42">
        <f>G84+G86</f>
        <v>0</v>
      </c>
      <c r="H82" s="42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91"/>
      <c r="B83" s="111"/>
      <c r="C83" s="45" t="s">
        <v>259</v>
      </c>
      <c r="D83" s="42"/>
      <c r="E83" s="59" t="e">
        <f>E82/D82*100</f>
        <v>#DIV/0!</v>
      </c>
      <c r="F83" s="59" t="e">
        <f>F82/E82*100</f>
        <v>#DIV/0!</v>
      </c>
      <c r="G83" s="59" t="e">
        <f>G82/F82*100</f>
        <v>#DIV/0!</v>
      </c>
      <c r="H83" s="59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91" t="s">
        <v>44</v>
      </c>
      <c r="B84" s="110" t="s">
        <v>96</v>
      </c>
      <c r="C84" s="19" t="s">
        <v>241</v>
      </c>
      <c r="D84" s="42"/>
      <c r="E84" s="42"/>
      <c r="F84" s="42"/>
      <c r="G84" s="42"/>
      <c r="H84" s="42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91"/>
      <c r="B85" s="111"/>
      <c r="C85" s="45" t="s">
        <v>259</v>
      </c>
      <c r="D85" s="42"/>
      <c r="E85" s="59" t="e">
        <f>E84/D84*100</f>
        <v>#DIV/0!</v>
      </c>
      <c r="F85" s="59" t="e">
        <f>F84/E84*100</f>
        <v>#DIV/0!</v>
      </c>
      <c r="G85" s="59" t="e">
        <f>G84/F84*100</f>
        <v>#DIV/0!</v>
      </c>
      <c r="H85" s="59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91" t="s">
        <v>45</v>
      </c>
      <c r="B86" s="110" t="s">
        <v>97</v>
      </c>
      <c r="C86" s="19" t="s">
        <v>241</v>
      </c>
      <c r="D86" s="42"/>
      <c r="E86" s="42"/>
      <c r="F86" s="42"/>
      <c r="G86" s="42"/>
      <c r="H86" s="42"/>
    </row>
    <row r="87" spans="1:16384" ht="31.5" x14ac:dyDescent="0.25">
      <c r="A87" s="91"/>
      <c r="B87" s="111"/>
      <c r="C87" s="45" t="s">
        <v>259</v>
      </c>
      <c r="D87" s="42"/>
      <c r="E87" s="59" t="e">
        <f>E86/D86*100</f>
        <v>#DIV/0!</v>
      </c>
      <c r="F87" s="59" t="e">
        <f>F86/E86*100</f>
        <v>#DIV/0!</v>
      </c>
      <c r="G87" s="59" t="e">
        <f>G86/F86*100</f>
        <v>#DIV/0!</v>
      </c>
      <c r="H87" s="59" t="e">
        <f>H86/G86*100</f>
        <v>#DIV/0!</v>
      </c>
    </row>
    <row r="88" spans="1:16384" x14ac:dyDescent="0.25">
      <c r="A88" s="11" t="s">
        <v>21</v>
      </c>
      <c r="B88" s="57" t="s">
        <v>30</v>
      </c>
      <c r="C88" s="20"/>
      <c r="D88" s="20"/>
      <c r="E88" s="20"/>
      <c r="F88" s="20"/>
      <c r="G88" s="20"/>
      <c r="H88" s="20"/>
    </row>
    <row r="89" spans="1:16384" ht="21.75" customHeight="1" x14ac:dyDescent="0.25">
      <c r="A89" s="103">
        <v>1</v>
      </c>
      <c r="B89" s="110" t="s">
        <v>161</v>
      </c>
      <c r="C89" s="19" t="s">
        <v>241</v>
      </c>
      <c r="D89" s="42"/>
      <c r="E89" s="42"/>
      <c r="F89" s="42"/>
      <c r="G89" s="42"/>
      <c r="H89" s="42"/>
    </row>
    <row r="90" spans="1:16384" ht="31.5" x14ac:dyDescent="0.25">
      <c r="A90" s="104"/>
      <c r="B90" s="111"/>
      <c r="C90" s="45" t="s">
        <v>259</v>
      </c>
      <c r="D90" s="42"/>
      <c r="E90" s="59" t="e">
        <f>E89/D89*100</f>
        <v>#DIV/0!</v>
      </c>
      <c r="F90" s="59" t="e">
        <f>F89/E89*100</f>
        <v>#DIV/0!</v>
      </c>
      <c r="G90" s="59" t="e">
        <f>G89/F89*100</f>
        <v>#DIV/0!</v>
      </c>
      <c r="H90" s="59" t="e">
        <f>H89/G89*100</f>
        <v>#DIV/0!</v>
      </c>
    </row>
    <row r="91" spans="1:16384" ht="31.5" x14ac:dyDescent="0.25">
      <c r="A91" s="49">
        <v>2</v>
      </c>
      <c r="B91" s="54" t="s">
        <v>82</v>
      </c>
      <c r="C91" s="19" t="s">
        <v>33</v>
      </c>
      <c r="D91" s="42"/>
      <c r="E91" s="42"/>
      <c r="F91" s="42"/>
      <c r="G91" s="42"/>
      <c r="H91" s="42"/>
    </row>
    <row r="92" spans="1:16384" ht="31.5" x14ac:dyDescent="0.25">
      <c r="A92" s="49" t="s">
        <v>63</v>
      </c>
      <c r="B92" s="54" t="s">
        <v>239</v>
      </c>
      <c r="C92" s="19" t="s">
        <v>33</v>
      </c>
      <c r="D92" s="42"/>
      <c r="E92" s="42"/>
      <c r="F92" s="42"/>
      <c r="G92" s="42"/>
      <c r="H92" s="42"/>
    </row>
    <row r="93" spans="1:16384" ht="31.5" x14ac:dyDescent="0.25">
      <c r="A93" s="49">
        <v>3</v>
      </c>
      <c r="B93" s="54" t="s">
        <v>162</v>
      </c>
      <c r="C93" s="19" t="s">
        <v>34</v>
      </c>
      <c r="D93" s="42"/>
      <c r="E93" s="42"/>
      <c r="F93" s="42"/>
      <c r="G93" s="42"/>
      <c r="H93" s="42"/>
    </row>
    <row r="94" spans="1:16384" x14ac:dyDescent="0.25">
      <c r="A94" s="11" t="s">
        <v>23</v>
      </c>
      <c r="B94" s="57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49" t="s">
        <v>154</v>
      </c>
      <c r="B95" s="54" t="s">
        <v>92</v>
      </c>
      <c r="C95" s="19" t="s">
        <v>87</v>
      </c>
      <c r="D95" s="42"/>
      <c r="E95" s="42"/>
      <c r="F95" s="42"/>
      <c r="G95" s="42"/>
      <c r="H95" s="42"/>
    </row>
    <row r="96" spans="1:16384" ht="47.25" x14ac:dyDescent="0.25">
      <c r="A96" s="55" t="s">
        <v>76</v>
      </c>
      <c r="B96" s="54" t="s">
        <v>224</v>
      </c>
      <c r="C96" s="19" t="s">
        <v>87</v>
      </c>
      <c r="D96" s="42"/>
      <c r="E96" s="42"/>
      <c r="F96" s="42"/>
      <c r="G96" s="42"/>
      <c r="H96" s="42"/>
    </row>
    <row r="97" spans="1:8" ht="63" x14ac:dyDescent="0.25">
      <c r="A97" s="55" t="s">
        <v>77</v>
      </c>
      <c r="B97" s="54" t="s">
        <v>198</v>
      </c>
      <c r="C97" s="19" t="s">
        <v>7</v>
      </c>
      <c r="D97" s="42" t="e">
        <f>D96/D95*100</f>
        <v>#DIV/0!</v>
      </c>
      <c r="E97" s="42" t="e">
        <f>E96/E95*100</f>
        <v>#DIV/0!</v>
      </c>
      <c r="F97" s="42" t="e">
        <f>F96/F95*100</f>
        <v>#DIV/0!</v>
      </c>
      <c r="G97" s="42" t="e">
        <f>G96/G95*100</f>
        <v>#DIV/0!</v>
      </c>
      <c r="H97" s="42" t="e">
        <f>H96/H95*100</f>
        <v>#DIV/0!</v>
      </c>
    </row>
    <row r="98" spans="1:8" x14ac:dyDescent="0.25">
      <c r="A98" s="11" t="s">
        <v>24</v>
      </c>
      <c r="B98" s="57" t="s">
        <v>25</v>
      </c>
      <c r="C98" s="20"/>
      <c r="D98" s="20"/>
      <c r="E98" s="20"/>
      <c r="F98" s="20"/>
      <c r="G98" s="20"/>
      <c r="H98" s="20"/>
    </row>
    <row r="99" spans="1:8" x14ac:dyDescent="0.25">
      <c r="A99" s="101">
        <v>1</v>
      </c>
      <c r="B99" s="90" t="s">
        <v>193</v>
      </c>
      <c r="C99" s="19" t="s">
        <v>241</v>
      </c>
      <c r="D99" s="42"/>
      <c r="E99" s="42"/>
      <c r="F99" s="42"/>
      <c r="G99" s="42"/>
      <c r="H99" s="42"/>
    </row>
    <row r="100" spans="1:8" ht="31.5" x14ac:dyDescent="0.25">
      <c r="A100" s="101"/>
      <c r="B100" s="90"/>
      <c r="C100" s="45" t="s">
        <v>259</v>
      </c>
      <c r="D100" s="42"/>
      <c r="E100" s="59" t="e">
        <f>E99/D99*100</f>
        <v>#DIV/0!</v>
      </c>
      <c r="F100" s="59" t="e">
        <f>F99/E99*100</f>
        <v>#DIV/0!</v>
      </c>
      <c r="G100" s="59" t="e">
        <f>G99/F99*100</f>
        <v>#DIV/0!</v>
      </c>
      <c r="H100" s="59" t="e">
        <f>H99/G99*100</f>
        <v>#DIV/0!</v>
      </c>
    </row>
    <row r="101" spans="1:8" x14ac:dyDescent="0.25">
      <c r="A101" s="102" t="s">
        <v>76</v>
      </c>
      <c r="B101" s="89" t="s">
        <v>83</v>
      </c>
      <c r="C101" s="19" t="s">
        <v>241</v>
      </c>
      <c r="D101" s="42"/>
      <c r="E101" s="42"/>
      <c r="F101" s="42"/>
      <c r="G101" s="42"/>
      <c r="H101" s="42"/>
    </row>
    <row r="102" spans="1:8" ht="31.5" x14ac:dyDescent="0.25">
      <c r="A102" s="102"/>
      <c r="B102" s="89"/>
      <c r="C102" s="45" t="s">
        <v>259</v>
      </c>
      <c r="D102" s="42"/>
      <c r="E102" s="59" t="e">
        <f>E101/D101*100</f>
        <v>#DIV/0!</v>
      </c>
      <c r="F102" s="59" t="e">
        <f>F101/E101*100</f>
        <v>#DIV/0!</v>
      </c>
      <c r="G102" s="59" t="e">
        <f>G101/F101*100</f>
        <v>#DIV/0!</v>
      </c>
      <c r="H102" s="59" t="e">
        <f>H101/G101*100</f>
        <v>#DIV/0!</v>
      </c>
    </row>
    <row r="103" spans="1:8" x14ac:dyDescent="0.25">
      <c r="A103" s="95" t="s">
        <v>77</v>
      </c>
      <c r="B103" s="97" t="s">
        <v>261</v>
      </c>
      <c r="C103" s="19" t="s">
        <v>241</v>
      </c>
      <c r="D103" s="42"/>
      <c r="E103" s="59"/>
      <c r="F103" s="59"/>
      <c r="G103" s="59"/>
      <c r="H103" s="59"/>
    </row>
    <row r="104" spans="1:8" ht="31.5" x14ac:dyDescent="0.25">
      <c r="A104" s="96"/>
      <c r="B104" s="98"/>
      <c r="C104" s="45" t="s">
        <v>259</v>
      </c>
      <c r="D104" s="42"/>
      <c r="E104" s="59" t="e">
        <f>E103/D103*100</f>
        <v>#DIV/0!</v>
      </c>
      <c r="F104" s="59" t="e">
        <f>F103/E103*100</f>
        <v>#DIV/0!</v>
      </c>
      <c r="G104" s="59" t="e">
        <f>G103/F103*100</f>
        <v>#DIV/0!</v>
      </c>
      <c r="H104" s="59" t="e">
        <f>H103/G103*100</f>
        <v>#DIV/0!</v>
      </c>
    </row>
    <row r="105" spans="1:8" x14ac:dyDescent="0.25">
      <c r="A105" s="11" t="s">
        <v>27</v>
      </c>
      <c r="B105" s="57" t="s">
        <v>248</v>
      </c>
      <c r="C105" s="45"/>
      <c r="D105" s="42"/>
      <c r="E105" s="42"/>
      <c r="F105" s="42"/>
      <c r="G105" s="42"/>
      <c r="H105" s="42"/>
    </row>
    <row r="106" spans="1:8" ht="31.5" x14ac:dyDescent="0.25">
      <c r="A106" s="52" t="s">
        <v>154</v>
      </c>
      <c r="B106" s="54" t="s">
        <v>236</v>
      </c>
      <c r="C106" s="19" t="s">
        <v>237</v>
      </c>
      <c r="D106" s="42"/>
      <c r="E106" s="42"/>
      <c r="F106" s="42"/>
      <c r="G106" s="42"/>
      <c r="H106" s="42"/>
    </row>
    <row r="107" spans="1:8" ht="63" x14ac:dyDescent="0.25">
      <c r="A107" s="52" t="s">
        <v>76</v>
      </c>
      <c r="B107" s="54" t="s">
        <v>249</v>
      </c>
      <c r="C107" s="19" t="s">
        <v>240</v>
      </c>
      <c r="D107" s="42"/>
      <c r="E107" s="42"/>
      <c r="F107" s="42"/>
      <c r="G107" s="42"/>
      <c r="H107" s="42"/>
    </row>
    <row r="108" spans="1:8" ht="31.5" x14ac:dyDescent="0.25">
      <c r="A108" s="52" t="s">
        <v>77</v>
      </c>
      <c r="B108" s="54" t="s">
        <v>238</v>
      </c>
      <c r="C108" s="19" t="s">
        <v>241</v>
      </c>
      <c r="D108" s="42"/>
      <c r="E108" s="42"/>
      <c r="F108" s="42"/>
      <c r="G108" s="42"/>
      <c r="H108" s="42"/>
    </row>
    <row r="109" spans="1:8" x14ac:dyDescent="0.25">
      <c r="A109" s="17" t="s">
        <v>32</v>
      </c>
      <c r="B109" s="43" t="s">
        <v>28</v>
      </c>
      <c r="C109" s="44"/>
      <c r="D109" s="44"/>
      <c r="E109" s="44"/>
      <c r="F109" s="44"/>
      <c r="G109" s="44"/>
      <c r="H109" s="44"/>
    </row>
    <row r="110" spans="1:8" x14ac:dyDescent="0.25">
      <c r="A110" s="93">
        <v>1</v>
      </c>
      <c r="B110" s="97" t="s">
        <v>258</v>
      </c>
      <c r="C110" s="19" t="s">
        <v>241</v>
      </c>
      <c r="D110" s="42"/>
      <c r="E110" s="42"/>
      <c r="F110" s="42"/>
      <c r="G110" s="42"/>
      <c r="H110" s="42"/>
    </row>
    <row r="111" spans="1:8" ht="31.5" x14ac:dyDescent="0.25">
      <c r="A111" s="93"/>
      <c r="B111" s="98"/>
      <c r="C111" s="45" t="s">
        <v>259</v>
      </c>
      <c r="D111" s="42"/>
      <c r="E111" s="59" t="e">
        <f>E110/D110*100</f>
        <v>#DIV/0!</v>
      </c>
      <c r="F111" s="59" t="e">
        <f>F110/E110*100</f>
        <v>#DIV/0!</v>
      </c>
      <c r="G111" s="59" t="e">
        <f>G110/F110*100</f>
        <v>#DIV/0!</v>
      </c>
      <c r="H111" s="59" t="e">
        <f>H110/G110*100</f>
        <v>#DIV/0!</v>
      </c>
    </row>
    <row r="112" spans="1:8" ht="31.5" x14ac:dyDescent="0.25">
      <c r="A112" s="56" t="s">
        <v>76</v>
      </c>
      <c r="B112" s="53" t="s">
        <v>177</v>
      </c>
      <c r="C112" s="45"/>
      <c r="D112" s="42"/>
      <c r="E112" s="42"/>
      <c r="F112" s="42"/>
      <c r="G112" s="42"/>
      <c r="H112" s="42"/>
    </row>
    <row r="113" spans="1:8" ht="31.5" x14ac:dyDescent="0.25">
      <c r="A113" s="56" t="s">
        <v>63</v>
      </c>
      <c r="B113" s="53" t="s">
        <v>98</v>
      </c>
      <c r="C113" s="19" t="s">
        <v>241</v>
      </c>
      <c r="D113" s="42"/>
      <c r="E113" s="42"/>
      <c r="F113" s="42"/>
      <c r="G113" s="42"/>
      <c r="H113" s="42"/>
    </row>
    <row r="114" spans="1:8" x14ac:dyDescent="0.25">
      <c r="A114" s="56" t="s">
        <v>64</v>
      </c>
      <c r="B114" s="53" t="s">
        <v>99</v>
      </c>
      <c r="C114" s="19" t="s">
        <v>241</v>
      </c>
      <c r="D114" s="42"/>
      <c r="E114" s="42"/>
      <c r="F114" s="42"/>
      <c r="G114" s="42"/>
      <c r="H114" s="42"/>
    </row>
    <row r="115" spans="1:8" x14ac:dyDescent="0.25">
      <c r="A115" s="56" t="s">
        <v>65</v>
      </c>
      <c r="B115" s="53" t="s">
        <v>100</v>
      </c>
      <c r="C115" s="19" t="s">
        <v>241</v>
      </c>
      <c r="D115" s="42"/>
      <c r="E115" s="42"/>
      <c r="F115" s="42"/>
      <c r="G115" s="42"/>
      <c r="H115" s="42"/>
    </row>
    <row r="116" spans="1:8" ht="31.5" x14ac:dyDescent="0.25">
      <c r="A116" s="56" t="s">
        <v>66</v>
      </c>
      <c r="B116" s="53" t="s">
        <v>101</v>
      </c>
      <c r="C116" s="19" t="s">
        <v>241</v>
      </c>
      <c r="D116" s="42"/>
      <c r="E116" s="42"/>
      <c r="F116" s="42"/>
      <c r="G116" s="42"/>
      <c r="H116" s="42"/>
    </row>
    <row r="117" spans="1:8" ht="47.25" x14ac:dyDescent="0.25">
      <c r="A117" s="56" t="s">
        <v>68</v>
      </c>
      <c r="B117" s="53" t="s">
        <v>102</v>
      </c>
      <c r="C117" s="19" t="s">
        <v>241</v>
      </c>
      <c r="D117" s="42"/>
      <c r="E117" s="42"/>
      <c r="F117" s="42"/>
      <c r="G117" s="42"/>
      <c r="H117" s="42"/>
    </row>
    <row r="118" spans="1:8" x14ac:dyDescent="0.25">
      <c r="A118" s="56" t="s">
        <v>69</v>
      </c>
      <c r="B118" s="53" t="s">
        <v>103</v>
      </c>
      <c r="C118" s="19" t="s">
        <v>241</v>
      </c>
      <c r="D118" s="42"/>
      <c r="E118" s="42"/>
      <c r="F118" s="42"/>
      <c r="G118" s="42"/>
      <c r="H118" s="42"/>
    </row>
    <row r="119" spans="1:8" ht="47.25" x14ac:dyDescent="0.25">
      <c r="A119" s="56" t="s">
        <v>70</v>
      </c>
      <c r="B119" s="53" t="s">
        <v>104</v>
      </c>
      <c r="C119" s="19" t="s">
        <v>241</v>
      </c>
      <c r="D119" s="42"/>
      <c r="E119" s="42"/>
      <c r="F119" s="42"/>
      <c r="G119" s="42"/>
      <c r="H119" s="42"/>
    </row>
    <row r="120" spans="1:8" ht="31.5" x14ac:dyDescent="0.25">
      <c r="A120" s="56" t="s">
        <v>71</v>
      </c>
      <c r="B120" s="53" t="s">
        <v>105</v>
      </c>
      <c r="C120" s="19" t="s">
        <v>241</v>
      </c>
      <c r="D120" s="42"/>
      <c r="E120" s="42"/>
      <c r="F120" s="42"/>
      <c r="G120" s="42"/>
      <c r="H120" s="42"/>
    </row>
    <row r="121" spans="1:8" x14ac:dyDescent="0.25">
      <c r="A121" s="56" t="s">
        <v>72</v>
      </c>
      <c r="B121" s="53" t="s">
        <v>106</v>
      </c>
      <c r="C121" s="19" t="s">
        <v>241</v>
      </c>
      <c r="D121" s="42"/>
      <c r="E121" s="42"/>
      <c r="F121" s="42"/>
      <c r="G121" s="42"/>
      <c r="H121" s="42"/>
    </row>
    <row r="122" spans="1:8" ht="31.5" x14ac:dyDescent="0.25">
      <c r="A122" s="56" t="s">
        <v>73</v>
      </c>
      <c r="B122" s="53" t="s">
        <v>107</v>
      </c>
      <c r="C122" s="19" t="s">
        <v>241</v>
      </c>
      <c r="D122" s="42"/>
      <c r="E122" s="42"/>
      <c r="F122" s="42"/>
      <c r="G122" s="42"/>
      <c r="H122" s="42"/>
    </row>
    <row r="123" spans="1:8" x14ac:dyDescent="0.25">
      <c r="A123" s="56" t="s">
        <v>178</v>
      </c>
      <c r="B123" s="53" t="s">
        <v>108</v>
      </c>
      <c r="C123" s="19" t="s">
        <v>241</v>
      </c>
      <c r="D123" s="42"/>
      <c r="E123" s="42"/>
      <c r="F123" s="42"/>
      <c r="G123" s="42"/>
      <c r="H123" s="42"/>
    </row>
    <row r="124" spans="1:8" ht="31.5" x14ac:dyDescent="0.25">
      <c r="A124" s="56" t="s">
        <v>179</v>
      </c>
      <c r="B124" s="53" t="s">
        <v>109</v>
      </c>
      <c r="C124" s="19" t="s">
        <v>241</v>
      </c>
      <c r="D124" s="42"/>
      <c r="E124" s="42"/>
      <c r="F124" s="42"/>
      <c r="G124" s="42"/>
      <c r="H124" s="42"/>
    </row>
    <row r="125" spans="1:8" ht="31.5" x14ac:dyDescent="0.25">
      <c r="A125" s="56" t="s">
        <v>180</v>
      </c>
      <c r="B125" s="53" t="s">
        <v>110</v>
      </c>
      <c r="C125" s="19" t="s">
        <v>241</v>
      </c>
      <c r="D125" s="42"/>
      <c r="E125" s="42"/>
      <c r="F125" s="42"/>
      <c r="G125" s="42"/>
      <c r="H125" s="42"/>
    </row>
    <row r="126" spans="1:8" ht="31.5" x14ac:dyDescent="0.25">
      <c r="A126" s="56" t="s">
        <v>181</v>
      </c>
      <c r="B126" s="53" t="s">
        <v>111</v>
      </c>
      <c r="C126" s="19" t="s">
        <v>241</v>
      </c>
      <c r="D126" s="42"/>
      <c r="E126" s="42"/>
      <c r="F126" s="42"/>
      <c r="G126" s="42"/>
      <c r="H126" s="42"/>
    </row>
    <row r="127" spans="1:8" ht="47.25" x14ac:dyDescent="0.25">
      <c r="A127" s="56" t="s">
        <v>182</v>
      </c>
      <c r="B127" s="53" t="s">
        <v>112</v>
      </c>
      <c r="C127" s="19" t="s">
        <v>241</v>
      </c>
      <c r="D127" s="42"/>
      <c r="E127" s="42"/>
      <c r="F127" s="42"/>
      <c r="G127" s="42"/>
      <c r="H127" s="42"/>
    </row>
    <row r="128" spans="1:8" x14ac:dyDescent="0.25">
      <c r="A128" s="56" t="s">
        <v>183</v>
      </c>
      <c r="B128" s="53" t="s">
        <v>113</v>
      </c>
      <c r="C128" s="19" t="s">
        <v>241</v>
      </c>
      <c r="D128" s="42"/>
      <c r="E128" s="42"/>
      <c r="F128" s="42"/>
      <c r="G128" s="42"/>
      <c r="H128" s="42"/>
    </row>
    <row r="129" spans="1:8" ht="31.5" x14ac:dyDescent="0.25">
      <c r="A129" s="56" t="s">
        <v>184</v>
      </c>
      <c r="B129" s="53" t="s">
        <v>114</v>
      </c>
      <c r="C129" s="19" t="s">
        <v>241</v>
      </c>
      <c r="D129" s="42"/>
      <c r="E129" s="42"/>
      <c r="F129" s="42"/>
      <c r="G129" s="42"/>
      <c r="H129" s="42"/>
    </row>
    <row r="130" spans="1:8" ht="31.5" x14ac:dyDescent="0.25">
      <c r="A130" s="56" t="s">
        <v>185</v>
      </c>
      <c r="B130" s="53" t="s">
        <v>115</v>
      </c>
      <c r="C130" s="19" t="s">
        <v>241</v>
      </c>
      <c r="D130" s="42"/>
      <c r="E130" s="42"/>
      <c r="F130" s="42"/>
      <c r="G130" s="42"/>
      <c r="H130" s="42"/>
    </row>
    <row r="131" spans="1:8" x14ac:dyDescent="0.25">
      <c r="A131" s="56" t="s">
        <v>186</v>
      </c>
      <c r="B131" s="53" t="s">
        <v>116</v>
      </c>
      <c r="C131" s="19" t="s">
        <v>241</v>
      </c>
      <c r="D131" s="42">
        <f>D110-SUM(D113:D130)</f>
        <v>0</v>
      </c>
      <c r="E131" s="42">
        <f>E110-SUM(E113:E130)</f>
        <v>0</v>
      </c>
      <c r="F131" s="42">
        <f>F110-SUM(F113:F130)</f>
        <v>0</v>
      </c>
      <c r="G131" s="42">
        <f>G110-SUM(G113:G130)</f>
        <v>0</v>
      </c>
      <c r="H131" s="42">
        <f>H110-SUM(H113:H130)</f>
        <v>0</v>
      </c>
    </row>
    <row r="132" spans="1:8" ht="31.5" x14ac:dyDescent="0.25">
      <c r="A132" s="49" t="s">
        <v>77</v>
      </c>
      <c r="B132" s="54" t="s">
        <v>160</v>
      </c>
      <c r="C132" s="19" t="s">
        <v>241</v>
      </c>
      <c r="D132" s="42">
        <f>D110</f>
        <v>0</v>
      </c>
      <c r="E132" s="42">
        <f>E110</f>
        <v>0</v>
      </c>
      <c r="F132" s="42">
        <f>F110</f>
        <v>0</v>
      </c>
      <c r="G132" s="42">
        <f>G110</f>
        <v>0</v>
      </c>
      <c r="H132" s="42">
        <f>H110</f>
        <v>0</v>
      </c>
    </row>
    <row r="133" spans="1:8" x14ac:dyDescent="0.25">
      <c r="A133" s="49" t="s">
        <v>49</v>
      </c>
      <c r="B133" s="54" t="s">
        <v>89</v>
      </c>
      <c r="C133" s="19" t="s">
        <v>241</v>
      </c>
      <c r="D133" s="42"/>
      <c r="E133" s="42"/>
      <c r="F133" s="42"/>
      <c r="G133" s="42"/>
      <c r="H133" s="42"/>
    </row>
    <row r="134" spans="1:8" x14ac:dyDescent="0.25">
      <c r="A134" s="49" t="s">
        <v>50</v>
      </c>
      <c r="B134" s="54" t="s">
        <v>31</v>
      </c>
      <c r="C134" s="19" t="s">
        <v>241</v>
      </c>
      <c r="D134" s="42">
        <f>D132-D133</f>
        <v>0</v>
      </c>
      <c r="E134" s="42">
        <f>E132-E133</f>
        <v>0</v>
      </c>
      <c r="F134" s="42">
        <f>F132-F133</f>
        <v>0</v>
      </c>
      <c r="G134" s="42">
        <f>G132-G133</f>
        <v>0</v>
      </c>
      <c r="H134" s="42">
        <f>H132-H133</f>
        <v>0</v>
      </c>
    </row>
    <row r="135" spans="1:8" x14ac:dyDescent="0.25">
      <c r="A135" s="18" t="s">
        <v>81</v>
      </c>
      <c r="B135" s="54" t="s">
        <v>227</v>
      </c>
      <c r="C135" s="19" t="s">
        <v>241</v>
      </c>
      <c r="D135" s="42">
        <f>D136+D137+D138</f>
        <v>0</v>
      </c>
      <c r="E135" s="42">
        <f>E136+E137+E138</f>
        <v>0</v>
      </c>
      <c r="F135" s="42">
        <f>F136+F137+F138</f>
        <v>0</v>
      </c>
      <c r="G135" s="42">
        <f>G136+G137+G138</f>
        <v>0</v>
      </c>
      <c r="H135" s="42">
        <f>H136+H137+H138</f>
        <v>0</v>
      </c>
    </row>
    <row r="136" spans="1:8" x14ac:dyDescent="0.25">
      <c r="A136" s="49" t="s">
        <v>245</v>
      </c>
      <c r="B136" s="54" t="s">
        <v>230</v>
      </c>
      <c r="C136" s="19" t="s">
        <v>241</v>
      </c>
      <c r="D136" s="42"/>
      <c r="E136" s="42"/>
      <c r="F136" s="42"/>
      <c r="G136" s="42"/>
      <c r="H136" s="42"/>
    </row>
    <row r="137" spans="1:8" x14ac:dyDescent="0.25">
      <c r="A137" s="49" t="s">
        <v>246</v>
      </c>
      <c r="B137" s="54" t="s">
        <v>229</v>
      </c>
      <c r="C137" s="19" t="s">
        <v>241</v>
      </c>
      <c r="D137" s="42"/>
      <c r="E137" s="42"/>
      <c r="F137" s="42"/>
      <c r="G137" s="42"/>
      <c r="H137" s="42"/>
    </row>
    <row r="138" spans="1:8" x14ac:dyDescent="0.25">
      <c r="A138" s="49" t="s">
        <v>247</v>
      </c>
      <c r="B138" s="54" t="s">
        <v>228</v>
      </c>
      <c r="C138" s="19" t="s">
        <v>241</v>
      </c>
      <c r="D138" s="42"/>
      <c r="E138" s="42"/>
      <c r="F138" s="42"/>
      <c r="G138" s="42"/>
      <c r="H138" s="42"/>
    </row>
    <row r="139" spans="1:8" x14ac:dyDescent="0.25">
      <c r="A139" s="49" t="s">
        <v>244</v>
      </c>
      <c r="B139" s="54" t="s">
        <v>231</v>
      </c>
      <c r="C139" s="19" t="s">
        <v>241</v>
      </c>
      <c r="D139" s="42">
        <f>D134-D135</f>
        <v>0</v>
      </c>
      <c r="E139" s="42">
        <f>E134-E135</f>
        <v>0</v>
      </c>
      <c r="F139" s="42">
        <f>F134-F135</f>
        <v>0</v>
      </c>
      <c r="G139" s="42">
        <f>G134-G135</f>
        <v>0</v>
      </c>
      <c r="H139" s="42">
        <f>H134-H135</f>
        <v>0</v>
      </c>
    </row>
    <row r="140" spans="1:8" ht="31.5" x14ac:dyDescent="0.25">
      <c r="A140" s="21" t="s">
        <v>35</v>
      </c>
      <c r="B140" s="57" t="s">
        <v>250</v>
      </c>
      <c r="C140" s="20"/>
      <c r="D140" s="20"/>
      <c r="E140" s="20"/>
      <c r="F140" s="20"/>
      <c r="G140" s="20"/>
      <c r="H140" s="20"/>
    </row>
    <row r="141" spans="1:8" ht="31.5" x14ac:dyDescent="0.25">
      <c r="A141" s="55">
        <v>1</v>
      </c>
      <c r="B141" s="54" t="s">
        <v>253</v>
      </c>
      <c r="C141" s="19" t="s">
        <v>241</v>
      </c>
      <c r="D141" s="42">
        <f>D142+D145</f>
        <v>0</v>
      </c>
      <c r="E141" s="42">
        <f>E142+E145</f>
        <v>0</v>
      </c>
      <c r="F141" s="42">
        <f>F142+F145</f>
        <v>0</v>
      </c>
      <c r="G141" s="42">
        <f>G142+G145</f>
        <v>0</v>
      </c>
      <c r="H141" s="42">
        <f>H142+H145</f>
        <v>0</v>
      </c>
    </row>
    <row r="142" spans="1:8" x14ac:dyDescent="0.25">
      <c r="A142" s="18" t="s">
        <v>44</v>
      </c>
      <c r="B142" s="54" t="s">
        <v>37</v>
      </c>
      <c r="C142" s="19" t="s">
        <v>241</v>
      </c>
      <c r="D142" s="42">
        <f>D143+D144</f>
        <v>0</v>
      </c>
      <c r="E142" s="42">
        <f>E143+E144</f>
        <v>0</v>
      </c>
      <c r="F142" s="42">
        <f>F143+F144</f>
        <v>0</v>
      </c>
      <c r="G142" s="42">
        <f>G143+G144</f>
        <v>0</v>
      </c>
      <c r="H142" s="42">
        <f>H143+H144</f>
        <v>0</v>
      </c>
    </row>
    <row r="143" spans="1:8" x14ac:dyDescent="0.25">
      <c r="A143" s="18" t="s">
        <v>91</v>
      </c>
      <c r="B143" s="54" t="s">
        <v>190</v>
      </c>
      <c r="C143" s="19" t="s">
        <v>241</v>
      </c>
      <c r="D143" s="42"/>
      <c r="E143" s="42"/>
      <c r="F143" s="42"/>
      <c r="G143" s="42"/>
      <c r="H143" s="42"/>
    </row>
    <row r="144" spans="1:8" x14ac:dyDescent="0.25">
      <c r="A144" s="18" t="s">
        <v>67</v>
      </c>
      <c r="B144" s="54" t="s">
        <v>191</v>
      </c>
      <c r="C144" s="19" t="s">
        <v>241</v>
      </c>
      <c r="D144" s="42"/>
      <c r="E144" s="42"/>
      <c r="F144" s="42"/>
      <c r="G144" s="42"/>
      <c r="H144" s="42"/>
    </row>
    <row r="145" spans="1:16384" x14ac:dyDescent="0.25">
      <c r="A145" s="18" t="s">
        <v>45</v>
      </c>
      <c r="B145" s="54" t="s">
        <v>117</v>
      </c>
      <c r="C145" s="19" t="s">
        <v>241</v>
      </c>
      <c r="D145" s="42"/>
      <c r="E145" s="42"/>
      <c r="F145" s="42"/>
      <c r="G145" s="42"/>
      <c r="H145" s="42"/>
    </row>
    <row r="146" spans="1:16384" ht="31.5" x14ac:dyDescent="0.25">
      <c r="A146" s="49">
        <v>2</v>
      </c>
      <c r="B146" s="54" t="s">
        <v>251</v>
      </c>
      <c r="C146" s="19" t="s">
        <v>241</v>
      </c>
      <c r="D146" s="42"/>
      <c r="E146" s="42"/>
      <c r="F146" s="42"/>
      <c r="G146" s="42"/>
      <c r="H146" s="42"/>
    </row>
    <row r="147" spans="1:16384" x14ac:dyDescent="0.25">
      <c r="A147" s="49" t="s">
        <v>63</v>
      </c>
      <c r="B147" s="3" t="s">
        <v>257</v>
      </c>
      <c r="C147" s="19" t="s">
        <v>241</v>
      </c>
      <c r="D147" s="42"/>
      <c r="E147" s="42"/>
      <c r="F147" s="42"/>
      <c r="G147" s="42"/>
      <c r="H147" s="42"/>
    </row>
    <row r="148" spans="1:16384" ht="31.5" x14ac:dyDescent="0.25">
      <c r="A148" s="49">
        <v>3</v>
      </c>
      <c r="B148" s="54" t="s">
        <v>252</v>
      </c>
      <c r="C148" s="19" t="s">
        <v>241</v>
      </c>
      <c r="D148" s="42">
        <f>D141-D146</f>
        <v>0</v>
      </c>
      <c r="E148" s="42">
        <f>E141-E146</f>
        <v>0</v>
      </c>
      <c r="F148" s="42">
        <f>F141-F146</f>
        <v>0</v>
      </c>
      <c r="G148" s="42">
        <f>G141-G146</f>
        <v>0</v>
      </c>
      <c r="H148" s="42">
        <f>H141-H146</f>
        <v>0</v>
      </c>
    </row>
    <row r="149" spans="1:16384" x14ac:dyDescent="0.25">
      <c r="A149" s="49" t="s">
        <v>78</v>
      </c>
      <c r="B149" s="54" t="s">
        <v>88</v>
      </c>
      <c r="C149" s="19" t="s">
        <v>241</v>
      </c>
      <c r="D149" s="42"/>
      <c r="E149" s="42"/>
      <c r="F149" s="42"/>
      <c r="G149" s="42"/>
      <c r="H149" s="42"/>
    </row>
    <row r="150" spans="1:16384" x14ac:dyDescent="0.25">
      <c r="A150" s="11" t="s">
        <v>243</v>
      </c>
      <c r="B150" s="57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49">
        <v>1</v>
      </c>
      <c r="B151" s="54" t="s">
        <v>39</v>
      </c>
      <c r="C151" s="19" t="s">
        <v>9</v>
      </c>
      <c r="D151" s="42"/>
      <c r="E151" s="42"/>
      <c r="F151" s="42"/>
      <c r="G151" s="42"/>
      <c r="H151" s="42"/>
    </row>
    <row r="152" spans="1:16384" ht="47.25" x14ac:dyDescent="0.25">
      <c r="A152" s="49" t="s">
        <v>76</v>
      </c>
      <c r="B152" s="54" t="s">
        <v>41</v>
      </c>
      <c r="C152" s="19" t="s">
        <v>9</v>
      </c>
      <c r="D152" s="42"/>
      <c r="E152" s="42"/>
      <c r="F152" s="42"/>
      <c r="G152" s="42"/>
      <c r="H152" s="42"/>
    </row>
    <row r="153" spans="1:16384" ht="31.5" x14ac:dyDescent="0.25">
      <c r="A153" s="49" t="s">
        <v>77</v>
      </c>
      <c r="B153" s="54" t="s">
        <v>40</v>
      </c>
      <c r="C153" s="19" t="s">
        <v>7</v>
      </c>
      <c r="D153" s="42"/>
      <c r="E153" s="42"/>
      <c r="F153" s="42"/>
      <c r="G153" s="42"/>
      <c r="H153" s="42"/>
    </row>
    <row r="154" spans="1:16384" ht="47.25" x14ac:dyDescent="0.25">
      <c r="A154" s="49" t="s">
        <v>78</v>
      </c>
      <c r="B154" s="54" t="s">
        <v>42</v>
      </c>
      <c r="C154" s="19" t="s">
        <v>43</v>
      </c>
      <c r="D154" s="42"/>
      <c r="E154" s="42"/>
      <c r="F154" s="42"/>
      <c r="G154" s="42"/>
      <c r="H154" s="42"/>
    </row>
    <row r="155" spans="1:16384" s="13" customFormat="1" ht="31.5" x14ac:dyDescent="0.25">
      <c r="A155" s="55" t="s">
        <v>79</v>
      </c>
      <c r="B155" s="54" t="s">
        <v>118</v>
      </c>
      <c r="C155" s="19" t="s">
        <v>9</v>
      </c>
      <c r="D155" s="42"/>
      <c r="E155" s="42"/>
      <c r="F155" s="42"/>
      <c r="G155" s="42"/>
      <c r="H155" s="4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92" t="s">
        <v>84</v>
      </c>
      <c r="B156" s="89" t="s">
        <v>188</v>
      </c>
      <c r="C156" s="19" t="s">
        <v>163</v>
      </c>
      <c r="D156" s="42"/>
      <c r="E156" s="42"/>
      <c r="F156" s="42"/>
      <c r="G156" s="42"/>
      <c r="H156" s="4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92"/>
      <c r="B157" s="89"/>
      <c r="C157" s="19" t="s">
        <v>19</v>
      </c>
      <c r="D157" s="42"/>
      <c r="E157" s="42" t="e">
        <f>E156/D156*100</f>
        <v>#DIV/0!</v>
      </c>
      <c r="F157" s="42" t="e">
        <f>F156/E156*100</f>
        <v>#DIV/0!</v>
      </c>
      <c r="G157" s="42" t="e">
        <f>G156/F156*100</f>
        <v>#DIV/0!</v>
      </c>
      <c r="H157" s="42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6" t="s">
        <v>85</v>
      </c>
      <c r="B158" s="53" t="s">
        <v>189</v>
      </c>
      <c r="C158" s="45" t="s">
        <v>241</v>
      </c>
      <c r="D158" s="42"/>
      <c r="E158" s="42">
        <f>E156*E155*12/1000000</f>
        <v>0</v>
      </c>
      <c r="F158" s="42">
        <f>F156*F155*12/1000000</f>
        <v>0</v>
      </c>
      <c r="G158" s="42">
        <f>G156*G155*12/1000000</f>
        <v>0</v>
      </c>
      <c r="H158" s="42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33:B34"/>
    <mergeCell ref="B35:B36"/>
    <mergeCell ref="B37:B38"/>
    <mergeCell ref="B39:B40"/>
    <mergeCell ref="B41:B4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22:B23"/>
    <mergeCell ref="B24:B25"/>
    <mergeCell ref="B26:B27"/>
    <mergeCell ref="B29:B30"/>
    <mergeCell ref="B31:B32"/>
    <mergeCell ref="A63:A64"/>
    <mergeCell ref="A65:A66"/>
    <mergeCell ref="A47:A48"/>
    <mergeCell ref="A49:A50"/>
    <mergeCell ref="A51:A52"/>
    <mergeCell ref="A53:A54"/>
    <mergeCell ref="A55:A56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1:H1"/>
    <mergeCell ref="A2:H2"/>
    <mergeCell ref="A4:A5"/>
    <mergeCell ref="B4:B5"/>
    <mergeCell ref="C4:C5"/>
    <mergeCell ref="F4:H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2022-10-11T18:22:54Z</dcterms:modified>
  <cp:contentStatus>проект</cp:contentStatus>
</cp:coreProperties>
</file>